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Korisnik\Desktop\KATARINA\ZADARSKA ŽUPANIJA\IZVRŠENJE FINANCIJSKOG PLANA\2023\1-12-2023\"/>
    </mc:Choice>
  </mc:AlternateContent>
  <xr:revisionPtr revIDLastSave="0" documentId="13_ncr:1_{79E241C2-67D0-442C-AD82-5F247256085D}" xr6:coauthVersionLast="36" xr6:coauthVersionMax="36" xr10:uidLastSave="{00000000-0000-0000-0000-000000000000}"/>
  <bookViews>
    <workbookView xWindow="0" yWindow="0" windowWidth="28800" windowHeight="12225" activeTab="4" xr2:uid="{00000000-000D-0000-FFFF-FFFF00000000}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POSEBNI DIO" sheetId="7" r:id="rId5"/>
  </sheets>
  <definedNames>
    <definedName name="_xlnm.Print_Area" localSheetId="0">SAŽETAK!$B$1:$K$27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J24" i="1"/>
  <c r="I16" i="1"/>
  <c r="H16" i="1"/>
  <c r="G16" i="1"/>
  <c r="K11" i="1"/>
  <c r="K12" i="1"/>
  <c r="K13" i="1"/>
  <c r="K14" i="1"/>
  <c r="K15" i="1"/>
  <c r="K16" i="1"/>
  <c r="K10" i="1"/>
  <c r="J11" i="1"/>
  <c r="J12" i="1"/>
  <c r="J13" i="1"/>
  <c r="J14" i="1"/>
  <c r="J15" i="1"/>
  <c r="J16" i="1"/>
  <c r="J10" i="1"/>
  <c r="G9" i="8"/>
  <c r="G10" i="8"/>
  <c r="G8" i="8"/>
  <c r="F9" i="8"/>
  <c r="F10" i="8"/>
  <c r="F8" i="8"/>
  <c r="G42" i="5"/>
  <c r="G43" i="5"/>
  <c r="G41" i="5"/>
  <c r="F42" i="5"/>
  <c r="F43" i="5"/>
  <c r="F41" i="5"/>
  <c r="C41" i="5"/>
  <c r="K34" i="3"/>
  <c r="K35" i="3"/>
  <c r="K33" i="3"/>
  <c r="J34" i="3"/>
  <c r="J35" i="3"/>
  <c r="J33" i="3"/>
  <c r="D41" i="5" l="1"/>
  <c r="F15" i="5" l="1"/>
  <c r="G15" i="5"/>
  <c r="G8" i="5" l="1"/>
  <c r="G9" i="5"/>
  <c r="G10" i="5"/>
  <c r="G12" i="5"/>
  <c r="G14" i="5"/>
  <c r="G16" i="5"/>
  <c r="G18" i="5"/>
  <c r="G19" i="5"/>
  <c r="G20" i="5"/>
  <c r="G21" i="5"/>
  <c r="G22" i="5"/>
  <c r="G25" i="5"/>
  <c r="G26" i="5"/>
  <c r="G27" i="5"/>
  <c r="G29" i="5"/>
  <c r="G31" i="5"/>
  <c r="G32" i="5"/>
  <c r="G33" i="5"/>
  <c r="G35" i="5"/>
  <c r="G36" i="5"/>
  <c r="G37" i="5"/>
  <c r="G38" i="5"/>
  <c r="G39" i="5"/>
  <c r="F8" i="5"/>
  <c r="F9" i="5"/>
  <c r="F10" i="5"/>
  <c r="F12" i="5"/>
  <c r="F14" i="5"/>
  <c r="F16" i="5"/>
  <c r="F18" i="5"/>
  <c r="F19" i="5"/>
  <c r="F20" i="5"/>
  <c r="F21" i="5"/>
  <c r="F22" i="5"/>
  <c r="F25" i="5"/>
  <c r="F26" i="5"/>
  <c r="F27" i="5"/>
  <c r="F29" i="5"/>
  <c r="F31" i="5"/>
  <c r="F32" i="5"/>
  <c r="F33" i="5"/>
  <c r="F35" i="5"/>
  <c r="F36" i="5"/>
  <c r="F37" i="5"/>
  <c r="F38" i="5"/>
  <c r="F39" i="5"/>
  <c r="K94" i="3"/>
  <c r="K95" i="3"/>
  <c r="K96" i="3"/>
  <c r="K97" i="3"/>
  <c r="K99" i="3"/>
  <c r="K101" i="3"/>
  <c r="K103" i="3"/>
  <c r="J94" i="3"/>
  <c r="J95" i="3"/>
  <c r="J96" i="3"/>
  <c r="J97" i="3"/>
  <c r="J99" i="3"/>
  <c r="J101" i="3"/>
  <c r="J103" i="3"/>
  <c r="K44" i="3"/>
  <c r="K45" i="3"/>
  <c r="K46" i="3"/>
  <c r="K47" i="3"/>
  <c r="K49" i="3"/>
  <c r="K50" i="3"/>
  <c r="K53" i="3"/>
  <c r="K54" i="3"/>
  <c r="K55" i="3"/>
  <c r="K56" i="3"/>
  <c r="K58" i="3"/>
  <c r="K59" i="3"/>
  <c r="K60" i="3"/>
  <c r="K61" i="3"/>
  <c r="K62" i="3"/>
  <c r="K63" i="3"/>
  <c r="K65" i="3"/>
  <c r="K66" i="3"/>
  <c r="K67" i="3"/>
  <c r="K68" i="3"/>
  <c r="K69" i="3"/>
  <c r="K70" i="3"/>
  <c r="K71" i="3"/>
  <c r="K72" i="3"/>
  <c r="K74" i="3"/>
  <c r="K75" i="3"/>
  <c r="K76" i="3"/>
  <c r="K77" i="3"/>
  <c r="K78" i="3"/>
  <c r="K79" i="3"/>
  <c r="K82" i="3"/>
  <c r="K85" i="3"/>
  <c r="K86" i="3"/>
  <c r="K89" i="3"/>
  <c r="J44" i="3"/>
  <c r="J45" i="3"/>
  <c r="J46" i="3"/>
  <c r="J47" i="3"/>
  <c r="J49" i="3"/>
  <c r="J50" i="3"/>
  <c r="J53" i="3"/>
  <c r="J54" i="3"/>
  <c r="J55" i="3"/>
  <c r="J56" i="3"/>
  <c r="J58" i="3"/>
  <c r="J59" i="3"/>
  <c r="J60" i="3"/>
  <c r="J61" i="3"/>
  <c r="J62" i="3"/>
  <c r="J63" i="3"/>
  <c r="J65" i="3"/>
  <c r="J66" i="3"/>
  <c r="J67" i="3"/>
  <c r="J68" i="3"/>
  <c r="J69" i="3"/>
  <c r="J70" i="3"/>
  <c r="J71" i="3"/>
  <c r="J72" i="3"/>
  <c r="J74" i="3"/>
  <c r="J75" i="3"/>
  <c r="J76" i="3"/>
  <c r="J77" i="3"/>
  <c r="J78" i="3"/>
  <c r="J79" i="3"/>
  <c r="J82" i="3"/>
  <c r="J85" i="3"/>
  <c r="J86" i="3"/>
  <c r="J89" i="3"/>
  <c r="K15" i="3"/>
  <c r="K16" i="3"/>
  <c r="K17" i="3"/>
  <c r="K19" i="3"/>
  <c r="K20" i="3"/>
  <c r="K23" i="3"/>
  <c r="K26" i="3"/>
  <c r="K27" i="3"/>
  <c r="K30" i="3"/>
  <c r="K31" i="3"/>
  <c r="J15" i="3"/>
  <c r="J16" i="3"/>
  <c r="J17" i="3"/>
  <c r="J19" i="3"/>
  <c r="J20" i="3"/>
  <c r="J23" i="3"/>
  <c r="J26" i="3"/>
  <c r="J27" i="3"/>
  <c r="J30" i="3"/>
  <c r="J31" i="3"/>
  <c r="E258" i="7" l="1"/>
  <c r="E259" i="7"/>
  <c r="E260" i="7"/>
  <c r="E261" i="7"/>
  <c r="E257" i="7"/>
  <c r="E251" i="7"/>
  <c r="E250" i="7"/>
  <c r="E241" i="7"/>
  <c r="E242" i="7"/>
  <c r="E243" i="7"/>
  <c r="E244" i="7"/>
  <c r="E240" i="7"/>
  <c r="E231" i="7"/>
  <c r="E232" i="7"/>
  <c r="E233" i="7"/>
  <c r="E234" i="7"/>
  <c r="E230" i="7"/>
  <c r="E219" i="7"/>
  <c r="E211" i="7"/>
  <c r="E203" i="7"/>
  <c r="E195" i="7"/>
  <c r="E185" i="7"/>
  <c r="E178" i="7"/>
  <c r="E171" i="7"/>
  <c r="E161" i="7"/>
  <c r="E154" i="7"/>
  <c r="E153" i="7"/>
  <c r="E138" i="7"/>
  <c r="E139" i="7"/>
  <c r="E140" i="7"/>
  <c r="E141" i="7"/>
  <c r="E142" i="7"/>
  <c r="E143" i="7"/>
  <c r="E137" i="7"/>
  <c r="E127" i="7"/>
  <c r="E128" i="7"/>
  <c r="E126" i="7"/>
  <c r="E113" i="7"/>
  <c r="E114" i="7"/>
  <c r="E115" i="7"/>
  <c r="E116" i="7"/>
  <c r="E117" i="7"/>
  <c r="E118" i="7"/>
  <c r="E119" i="7"/>
  <c r="E112" i="7"/>
  <c r="E96" i="7"/>
  <c r="E97" i="7"/>
  <c r="E98" i="7"/>
  <c r="E99" i="7"/>
  <c r="E100" i="7"/>
  <c r="E101" i="7"/>
  <c r="E102" i="7"/>
  <c r="E103" i="7"/>
  <c r="E104" i="7"/>
  <c r="E105" i="7"/>
  <c r="E106" i="7"/>
  <c r="E95" i="7"/>
  <c r="E84" i="7"/>
  <c r="E85" i="7"/>
  <c r="E86" i="7"/>
  <c r="E87" i="7"/>
  <c r="E88" i="7"/>
  <c r="E89" i="7"/>
  <c r="E83" i="7"/>
  <c r="E73" i="7"/>
  <c r="E60" i="7"/>
  <c r="E61" i="7"/>
  <c r="E62" i="7"/>
  <c r="E63" i="7"/>
  <c r="E59" i="7"/>
  <c r="E50" i="7"/>
  <c r="E51" i="7"/>
  <c r="E49" i="7"/>
  <c r="E41" i="7"/>
  <c r="E40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11" i="7"/>
  <c r="D90" i="7" l="1"/>
  <c r="D107" i="7"/>
  <c r="D120" i="7"/>
  <c r="D129" i="7"/>
  <c r="D144" i="7"/>
  <c r="C262" i="7"/>
  <c r="D245" i="7"/>
  <c r="C245" i="7"/>
  <c r="C90" i="7"/>
  <c r="C107" i="7"/>
  <c r="C129" i="7"/>
  <c r="C144" i="7"/>
  <c r="C120" i="7"/>
  <c r="D42" i="7"/>
  <c r="C42" i="7"/>
  <c r="D33" i="7"/>
  <c r="C33" i="7"/>
  <c r="E245" i="7" l="1"/>
  <c r="E90" i="7"/>
  <c r="E120" i="7"/>
  <c r="E42" i="7"/>
  <c r="E107" i="7"/>
  <c r="E144" i="7"/>
  <c r="E33" i="7"/>
  <c r="E129" i="7"/>
  <c r="D146" i="7"/>
  <c r="C146" i="7"/>
  <c r="D24" i="5"/>
  <c r="D30" i="5"/>
  <c r="D34" i="5"/>
  <c r="E34" i="5"/>
  <c r="D7" i="5"/>
  <c r="E7" i="5"/>
  <c r="G7" i="5" l="1"/>
  <c r="G34" i="5"/>
  <c r="E146" i="7"/>
  <c r="D23" i="5"/>
  <c r="H41" i="3"/>
  <c r="H11" i="3" l="1"/>
  <c r="C28" i="5" l="1"/>
  <c r="C30" i="5" l="1"/>
  <c r="C24" i="5"/>
  <c r="C34" i="5"/>
  <c r="F34" i="5" s="1"/>
  <c r="C23" i="5" l="1"/>
  <c r="E24" i="5" l="1"/>
  <c r="E28" i="5"/>
  <c r="E30" i="5"/>
  <c r="G30" i="5" l="1"/>
  <c r="F30" i="5"/>
  <c r="G28" i="5"/>
  <c r="F28" i="5"/>
  <c r="G24" i="5"/>
  <c r="F24" i="5"/>
  <c r="E23" i="5"/>
  <c r="H93" i="3"/>
  <c r="H91" i="3" s="1"/>
  <c r="H40" i="3" s="1"/>
  <c r="I93" i="3"/>
  <c r="G93" i="3"/>
  <c r="I98" i="3"/>
  <c r="G98" i="3"/>
  <c r="I100" i="3"/>
  <c r="G100" i="3"/>
  <c r="I102" i="3"/>
  <c r="G102" i="3"/>
  <c r="H57" i="3"/>
  <c r="I57" i="3"/>
  <c r="G57" i="3"/>
  <c r="I88" i="3"/>
  <c r="G88" i="3"/>
  <c r="G87" i="3" s="1"/>
  <c r="H84" i="3"/>
  <c r="I84" i="3"/>
  <c r="G84" i="3"/>
  <c r="G83" i="3" s="1"/>
  <c r="I81" i="3"/>
  <c r="G81" i="3"/>
  <c r="G80" i="3" s="1"/>
  <c r="H73" i="3"/>
  <c r="I73" i="3"/>
  <c r="G73" i="3"/>
  <c r="H64" i="3"/>
  <c r="I64" i="3"/>
  <c r="G64" i="3"/>
  <c r="H52" i="3"/>
  <c r="I52" i="3"/>
  <c r="G52" i="3"/>
  <c r="H48" i="3"/>
  <c r="I48" i="3"/>
  <c r="G48" i="3"/>
  <c r="H43" i="3"/>
  <c r="I43" i="3"/>
  <c r="G43" i="3"/>
  <c r="K102" i="3" l="1"/>
  <c r="J102" i="3"/>
  <c r="I87" i="3"/>
  <c r="K88" i="3"/>
  <c r="J88" i="3"/>
  <c r="K100" i="3"/>
  <c r="J100" i="3"/>
  <c r="G23" i="5"/>
  <c r="F23" i="5"/>
  <c r="K93" i="3"/>
  <c r="J93" i="3"/>
  <c r="K98" i="3"/>
  <c r="J98" i="3"/>
  <c r="I83" i="3"/>
  <c r="K84" i="3"/>
  <c r="J84" i="3"/>
  <c r="I80" i="3"/>
  <c r="K81" i="3"/>
  <c r="J81" i="3"/>
  <c r="K73" i="3"/>
  <c r="J73" i="3"/>
  <c r="K64" i="3"/>
  <c r="J64" i="3"/>
  <c r="K57" i="3"/>
  <c r="J57" i="3"/>
  <c r="J52" i="3"/>
  <c r="K52" i="3"/>
  <c r="J48" i="3"/>
  <c r="K48" i="3"/>
  <c r="J43" i="3"/>
  <c r="K43" i="3"/>
  <c r="G92" i="3"/>
  <c r="G91" i="3" s="1"/>
  <c r="I92" i="3"/>
  <c r="I42" i="3"/>
  <c r="G51" i="3"/>
  <c r="G42" i="3"/>
  <c r="I51" i="3"/>
  <c r="K87" i="3" l="1"/>
  <c r="J87" i="3"/>
  <c r="I91" i="3"/>
  <c r="K92" i="3"/>
  <c r="J92" i="3"/>
  <c r="J83" i="3"/>
  <c r="K83" i="3"/>
  <c r="K80" i="3"/>
  <c r="J80" i="3"/>
  <c r="J51" i="3"/>
  <c r="K51" i="3"/>
  <c r="I41" i="3"/>
  <c r="K42" i="3"/>
  <c r="J42" i="3"/>
  <c r="G41" i="3"/>
  <c r="G40" i="3" s="1"/>
  <c r="C8" i="8"/>
  <c r="K91" i="3" l="1"/>
  <c r="J91" i="3"/>
  <c r="I40" i="3"/>
  <c r="J41" i="3"/>
  <c r="K41" i="3"/>
  <c r="C7" i="5"/>
  <c r="F7" i="5" s="1"/>
  <c r="K40" i="3" l="1"/>
  <c r="J40" i="3"/>
  <c r="C13" i="5"/>
  <c r="C17" i="5"/>
  <c r="C6" i="5" l="1"/>
  <c r="D17" i="5"/>
  <c r="D13" i="5"/>
  <c r="D6" i="5" l="1"/>
  <c r="E17" i="5"/>
  <c r="F17" i="5" s="1"/>
  <c r="E13" i="5"/>
  <c r="F13" i="5" s="1"/>
  <c r="E11" i="5"/>
  <c r="G11" i="5" l="1"/>
  <c r="F11" i="5"/>
  <c r="G17" i="5"/>
  <c r="G13" i="5"/>
  <c r="E6" i="5"/>
  <c r="F6" i="5" s="1"/>
  <c r="G6" i="5" l="1"/>
  <c r="C155" i="7"/>
  <c r="D155" i="7"/>
  <c r="E155" i="7" s="1"/>
  <c r="D262" i="7" l="1"/>
  <c r="E262" i="7" s="1"/>
  <c r="D252" i="7"/>
  <c r="C252" i="7"/>
  <c r="D235" i="7"/>
  <c r="C235" i="7"/>
  <c r="D220" i="7"/>
  <c r="C220" i="7"/>
  <c r="D212" i="7"/>
  <c r="C212" i="7"/>
  <c r="D204" i="7"/>
  <c r="C204" i="7"/>
  <c r="D196" i="7"/>
  <c r="C196" i="7"/>
  <c r="D186" i="7"/>
  <c r="C186" i="7"/>
  <c r="D179" i="7"/>
  <c r="C179" i="7"/>
  <c r="D172" i="7"/>
  <c r="C172" i="7"/>
  <c r="D162" i="7"/>
  <c r="C162" i="7"/>
  <c r="D74" i="7"/>
  <c r="C74" i="7"/>
  <c r="D64" i="7"/>
  <c r="C64" i="7"/>
  <c r="D52" i="7"/>
  <c r="C52" i="7"/>
  <c r="E172" i="7" l="1"/>
  <c r="E196" i="7"/>
  <c r="E220" i="7"/>
  <c r="E64" i="7"/>
  <c r="E74" i="7"/>
  <c r="E179" i="7"/>
  <c r="E204" i="7"/>
  <c r="E235" i="7"/>
  <c r="E162" i="7"/>
  <c r="E186" i="7"/>
  <c r="E212" i="7"/>
  <c r="E252" i="7"/>
  <c r="D6" i="7"/>
  <c r="E52" i="7"/>
  <c r="C6" i="7"/>
  <c r="C223" i="7"/>
  <c r="D223" i="7"/>
  <c r="D188" i="7"/>
  <c r="C188" i="7"/>
  <c r="C164" i="7"/>
  <c r="C264" i="7"/>
  <c r="D264" i="7"/>
  <c r="D164" i="7"/>
  <c r="E264" i="7" l="1"/>
  <c r="E223" i="7"/>
  <c r="E6" i="7"/>
  <c r="E188" i="7"/>
  <c r="D67" i="7"/>
  <c r="E164" i="7"/>
  <c r="C67" i="7"/>
  <c r="C266" i="7" s="1"/>
  <c r="E67" i="7" l="1"/>
  <c r="D266" i="7"/>
  <c r="E266" i="7" s="1"/>
  <c r="I29" i="3"/>
  <c r="I25" i="3"/>
  <c r="I22" i="3"/>
  <c r="I21" i="3" l="1"/>
  <c r="J22" i="3"/>
  <c r="K22" i="3"/>
  <c r="I24" i="3"/>
  <c r="K25" i="3"/>
  <c r="I28" i="3"/>
  <c r="K29" i="3"/>
  <c r="G29" i="3"/>
  <c r="G28" i="3" s="1"/>
  <c r="G25" i="3"/>
  <c r="G24" i="3" s="1"/>
  <c r="G21" i="3"/>
  <c r="I18" i="3"/>
  <c r="G18" i="3"/>
  <c r="I14" i="3"/>
  <c r="G14" i="3"/>
  <c r="G13" i="3" s="1"/>
  <c r="I13" i="3" l="1"/>
  <c r="K14" i="3"/>
  <c r="J14" i="3"/>
  <c r="J24" i="3"/>
  <c r="K24" i="3"/>
  <c r="J25" i="3"/>
  <c r="J29" i="3"/>
  <c r="J18" i="3"/>
  <c r="K18" i="3"/>
  <c r="K28" i="3"/>
  <c r="J28" i="3"/>
  <c r="K21" i="3"/>
  <c r="J21" i="3"/>
  <c r="G12" i="3"/>
  <c r="G11" i="3" s="1"/>
  <c r="I12" i="3"/>
  <c r="H15" i="1"/>
  <c r="I15" i="1"/>
  <c r="G15" i="1"/>
  <c r="H12" i="1"/>
  <c r="I12" i="1"/>
  <c r="G12" i="1"/>
  <c r="I11" i="3" l="1"/>
  <c r="K12" i="3"/>
  <c r="J12" i="3"/>
  <c r="J13" i="3"/>
  <c r="K13" i="3"/>
  <c r="J11" i="3" l="1"/>
  <c r="K11" i="3"/>
</calcChain>
</file>

<file path=xl/sharedStrings.xml><?xml version="1.0" encoding="utf-8"?>
<sst xmlns="http://schemas.openxmlformats.org/spreadsheetml/2006/main" count="502" uniqueCount="239">
  <si>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</si>
  <si>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</si>
  <si>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</si>
  <si>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</si>
  <si>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</si>
  <si>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</si>
  <si>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</si>
  <si>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</si>
  <si>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II. POSEBNI DIO</t>
  </si>
  <si>
    <t>I. OPĆI DIO</t>
  </si>
  <si>
    <t>Materijalni rashodi</t>
  </si>
  <si>
    <t>Pomoći iz inozemstva i od subjekata unutar općeg proračuna</t>
  </si>
  <si>
    <t>…</t>
  </si>
  <si>
    <t>PRIJENOS SREDSTAVA IZ PRETHODNE GODINE</t>
  </si>
  <si>
    <t>1 Opći prihodi i primici</t>
  </si>
  <si>
    <t>11 Opći prihodi i primici</t>
  </si>
  <si>
    <t>3 Vlastiti prihodi</t>
  </si>
  <si>
    <t>31 Vlastiti prihodi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</si>
  <si>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</si>
  <si>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</si>
  <si>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</si>
  <si>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</si>
  <si>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</si>
  <si>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</si>
  <si>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</si>
  <si>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Plaće (Bruto)</t>
  </si>
  <si>
    <t>Plaće za redovan rad</t>
  </si>
  <si>
    <t>Službena putovanja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</si>
  <si>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</si>
  <si>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</si>
  <si>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</si>
  <si>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UKUPNO PRIHODI </t>
  </si>
  <si>
    <t>UKUPNO RASHODI</t>
  </si>
  <si>
    <t>UKUPNO PRIHODI</t>
  </si>
  <si>
    <t>INDEKS**</t>
  </si>
  <si>
    <t>RAZLIKA PRIMITAKA I IZDATAKA</t>
  </si>
  <si>
    <t>SAŽETAK  RAČUNA PRIHODA I RASHODA I RAČUNA FINANCIRANJA</t>
  </si>
  <si>
    <t xml:space="preserve"> RAČUN PRIHODA I RASHODA </t>
  </si>
  <si>
    <t>IZVJEŠTAJ PO PROGRAMSKOJ KLASIFIKACIJI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</si>
  <si>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</si>
  <si>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</si>
  <si>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</si>
  <si>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</si>
  <si>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</si>
  <si>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IZVORNI PLAN ILI REBALANS N.*</t>
  </si>
  <si>
    <t xml:space="preserve">OSTVARENJE/IZVRŠENJE 
N. </t>
  </si>
  <si>
    <t>Napomena:  Iznosi u stupcu "OSTVARENJE/IZVRŠENJE N-1." preračunavaju se iz kuna u eure prema fiksnom tečaju konverzije (1 EUR=7,53450 kuna) i po pravilima za preračunavanje i zaokruživanje.</t>
  </si>
  <si>
    <t>Napomena : Iznosi u stupcima "OSTVARENJE/IZVRŠENJE N-1." i "OSTVARENJE/IZVRŠENJE N." iskazuju se na dvije decimale.</t>
  </si>
  <si>
    <t xml:space="preserve">OSTVARENJE/IZVRŠENJE 
N-1. </t>
  </si>
  <si>
    <t xml:space="preserve">Napomena : "N" označava razdoblje </t>
  </si>
  <si>
    <t xml:space="preserve">* Opći i posebni dio izvještaja o izvršenju proračuna sadrži samo izvorni plan ako od donošenja proračuna nije bilo izmjena i dopuna niti izvršenih preraspodjela odnosno izvorni plan i tekući plan ako je od donošenja proračuna bilo naknadno izvršenih preraspodjela.  
Opći i posebni dio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</si>
  <si>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izvještaja ne sadrži "TEKUĆI PLAN N.", "INDEKS"("OSTVARENJE/IZVRŠENJE N."/"TEKUĆI PLAN N.") iskazuje se kao "OSTVARENJE/IZVRŠENJE N."/"IZVORNI PLAN N." ODNOSNO "REBALANS N." </t>
  </si>
  <si>
    <t>Pomoći proračunskim korisnicima iz proračuna koji im nije nadležan</t>
  </si>
  <si>
    <t>Tekuće pomoći proračunskim korisnicima iz proračuna koji im nije nadležan</t>
  </si>
  <si>
    <t>Tekuće pomoći iz državnog proračuna pror. korisnicima koji im nije nadležan</t>
  </si>
  <si>
    <t>Tekuće pomoći proračunskim korisnicima iz općinskog proračuna</t>
  </si>
  <si>
    <t>Kapitalne pomoći iz proračuna koji im nije nadležan</t>
  </si>
  <si>
    <t>Prijenos između proračunskih korisnika istog proračuna</t>
  </si>
  <si>
    <t>Tekući prijenosi između korisnika istog proračuna</t>
  </si>
  <si>
    <t>Tek.prijenosi između pror. Kor. Istog proračuna tem. Prijenosa EU sredstava</t>
  </si>
  <si>
    <t>Prihodi od upravnih i administrativnih pristojbi, 
pristojbi po posebnim propisima i naknada</t>
  </si>
  <si>
    <t>Prihodi po posebnim propisima</t>
  </si>
  <si>
    <t>Ostali nespomenuti prihodi</t>
  </si>
  <si>
    <t>Prihodi od prodaje proizvodai robe te pruženih usluga, prihodi od donacija</t>
  </si>
  <si>
    <t>Prihodi od prodaje proizvodai robe te pruženih usluga</t>
  </si>
  <si>
    <t>Prihodi od pruženih usluga</t>
  </si>
  <si>
    <t>Donacije od pravnih i fizičkih osoba izvan opće države</t>
  </si>
  <si>
    <t>Prihodi iz nadležnog proračuna i od HZZO-a
temeljem ugovornih obveza</t>
  </si>
  <si>
    <t>Prihodi iz nadležnog proračuna za financiranje
redovne djelatnosti proračunskih korisnika</t>
  </si>
  <si>
    <t>Prihodi iz nadležnog proračuna za financiranje
rashoda poslovanja</t>
  </si>
  <si>
    <t>Prihodi iz nadležnog proračuna za financiranje
rashoda za nabavu nefinancijske imovine</t>
  </si>
  <si>
    <t xml:space="preserve">OSTVARENJE/IZVRŠENJE 
2022. </t>
  </si>
  <si>
    <t>IZVORNI PLAN ILI REBALANS 2023.</t>
  </si>
  <si>
    <t xml:space="preserve">OSTVARENJE/IZVRŠENJE 
2023. </t>
  </si>
  <si>
    <t>Osnovno školstvo- standard</t>
  </si>
  <si>
    <t>A2202-01</t>
  </si>
  <si>
    <t>Djelatnost osnovnih škola</t>
  </si>
  <si>
    <t>Izvor financiranja: F.P i dod. udio u por. na dohodak</t>
  </si>
  <si>
    <t>Račun rashoda/ izdatka</t>
  </si>
  <si>
    <t>Naziv računa</t>
  </si>
  <si>
    <t>Izvorni plan 2023.</t>
  </si>
  <si>
    <t xml:space="preserve">Izvršenje 2023.                </t>
  </si>
  <si>
    <t>Stručno usavršavanje zaposlenika</t>
  </si>
  <si>
    <t>Ostale naknade troškova zaposlenima</t>
  </si>
  <si>
    <t>Uredski materijal i ostali mat. rashodi</t>
  </si>
  <si>
    <t>Materijal i sirovine</t>
  </si>
  <si>
    <t>El. energija</t>
  </si>
  <si>
    <t>Plin</t>
  </si>
  <si>
    <t>Materijal i dijelovi za tekuće i inv. održavanje</t>
  </si>
  <si>
    <t>Sitni inventar</t>
  </si>
  <si>
    <t>Usluge telefona, pošte i prijevoza</t>
  </si>
  <si>
    <t>Usluge tekućeg i inv. održavanja</t>
  </si>
  <si>
    <t>Usluge promidžbe i informiranja</t>
  </si>
  <si>
    <t>Komunalne usluge</t>
  </si>
  <si>
    <t>Prijevoz učenika osnovnih škola</t>
  </si>
  <si>
    <t>Ostale zakupnine i najamnine</t>
  </si>
  <si>
    <t>Zdravstvene i veterinarske usluge</t>
  </si>
  <si>
    <t>Intelektualne i osobne usluge</t>
  </si>
  <si>
    <t>Računalne usluge</t>
  </si>
  <si>
    <t>Ostale usluge</t>
  </si>
  <si>
    <t>Premije osiguranja</t>
  </si>
  <si>
    <t>Članarine</t>
  </si>
  <si>
    <t>Ostali nespomenuti rashodi poslovanja</t>
  </si>
  <si>
    <t>Ukupno:</t>
  </si>
  <si>
    <t>K2202-02</t>
  </si>
  <si>
    <t>Nabava proizvedene dugotrajne imovine</t>
  </si>
  <si>
    <t>Izvor financiranja: F.P. i dod. udio u por.na dohodak</t>
  </si>
  <si>
    <t>Dodatna ulaganja na građevinskim objektima</t>
  </si>
  <si>
    <t>UKUPNO:</t>
  </si>
  <si>
    <t>T2202-03</t>
  </si>
  <si>
    <t>Hitne intervencije u osnovnim školama</t>
  </si>
  <si>
    <t>Intelektualne usluge</t>
  </si>
  <si>
    <t>Uredska oprema i namještaj</t>
  </si>
  <si>
    <t>A2202-04</t>
  </si>
  <si>
    <t>Administracija i upravljanje</t>
  </si>
  <si>
    <t>Izvor financiranja: Državni proračun</t>
  </si>
  <si>
    <t>Plaće</t>
  </si>
  <si>
    <t>Ostali rashodi za zaposlene</t>
  </si>
  <si>
    <t>Doprinosi na plaće</t>
  </si>
  <si>
    <t>Prijevoz na posao i s posla</t>
  </si>
  <si>
    <t>Novčana nakn. zbog nezapoš.osob. s inv.</t>
  </si>
  <si>
    <t>Osnovno školstvo-  iznad standarda</t>
  </si>
  <si>
    <t>A2203-01</t>
  </si>
  <si>
    <t>Javne potrebe u prosvjeti</t>
  </si>
  <si>
    <t>Izvor financiranja: Opći prihodi i primici</t>
  </si>
  <si>
    <t>Ostali nespomenuti rashodi</t>
  </si>
  <si>
    <t>A2203-04</t>
  </si>
  <si>
    <t>Podizanje kvalitete i standarda u školstvu</t>
  </si>
  <si>
    <t>Knjige</t>
  </si>
  <si>
    <t>Labaratorijske usluge</t>
  </si>
  <si>
    <t>Troškovi sudskih postupaka</t>
  </si>
  <si>
    <t>Plaće po sudskim presudama</t>
  </si>
  <si>
    <t xml:space="preserve">Izvor financiranja: Višak prihoda </t>
  </si>
  <si>
    <t>Usluge tekućeg i inv. održavanja opr.</t>
  </si>
  <si>
    <t>Uredski materijal i ostali mat.rashodi</t>
  </si>
  <si>
    <t>Oprema za grijanje, ventilaciju i hlađenje</t>
  </si>
  <si>
    <t>Ostale komunalne usluge</t>
  </si>
  <si>
    <t>Zakupnine i najamnine</t>
  </si>
  <si>
    <t>Uređaji, strojevi i oprema za ostale namjene</t>
  </si>
  <si>
    <t xml:space="preserve">Izvor financiranja: Vlastiti prihodi </t>
  </si>
  <si>
    <t>Uredski materijal</t>
  </si>
  <si>
    <t>Usluge tekućeg i inv. Održavanja opr.</t>
  </si>
  <si>
    <t>Ostale intektualne usluge</t>
  </si>
  <si>
    <t xml:space="preserve">Izvor financiranja: Prihodi za posebne namjene </t>
  </si>
  <si>
    <t>Izvor financiranja: Proračun JLS</t>
  </si>
  <si>
    <t>Uredski materijal iostali mat. Rashodi</t>
  </si>
  <si>
    <t>Reprezentacija</t>
  </si>
  <si>
    <t>Ostale naknade iz proračuna u naravi</t>
  </si>
  <si>
    <t>A2203-06</t>
  </si>
  <si>
    <t>Školska kuhinja i kantina</t>
  </si>
  <si>
    <t>Izvor financiranja: Višak /manjak prihoda korisnici</t>
  </si>
  <si>
    <t>Uredski namještaj</t>
  </si>
  <si>
    <t>Izvor financiranja: Prihodi za posebne namjene</t>
  </si>
  <si>
    <t>A2203-08</t>
  </si>
  <si>
    <t>Školska shema</t>
  </si>
  <si>
    <t>Izvor financiranja: Pomoći iz inozemstva</t>
  </si>
  <si>
    <t>Namirnice</t>
  </si>
  <si>
    <t>Izvor financiranja: Predfinanciranje iz županije</t>
  </si>
  <si>
    <t>A2203-27</t>
  </si>
  <si>
    <t>Udžbenici</t>
  </si>
  <si>
    <t>A2203-31</t>
  </si>
  <si>
    <t>Projekt e-škole</t>
  </si>
  <si>
    <t>A2203-33</t>
  </si>
  <si>
    <t>Prehrana za učenike</t>
  </si>
  <si>
    <t>A2203-34</t>
  </si>
  <si>
    <t>Zalihe menstrualnih higijenskih potrepština</t>
  </si>
  <si>
    <t>Mat.za hig.potrebe i njegu</t>
  </si>
  <si>
    <t>Nacionalni EU projekti</t>
  </si>
  <si>
    <t>T4306-03</t>
  </si>
  <si>
    <t>EU Projekt: Inkluzija - korak bliže društvu bez prepreka 2022/2023</t>
  </si>
  <si>
    <t>Izvor financiranja: Predfinanciranje iz Županije</t>
  </si>
  <si>
    <t>Doprinosi za obvezno zdravstveno osiguranje</t>
  </si>
  <si>
    <t>Naknada za prijevoz</t>
  </si>
  <si>
    <t xml:space="preserve">Izvor financiranja: Pomoći iz inozemstva </t>
  </si>
  <si>
    <t>Doprinos OZO</t>
  </si>
  <si>
    <t>Doprinosi za OZO</t>
  </si>
  <si>
    <t>Uredski materijal i ostali materijalni rashodi</t>
  </si>
  <si>
    <t>19 Predfinanciranje iz ŽP</t>
  </si>
  <si>
    <t>4 Prihodi za posebne namjene</t>
  </si>
  <si>
    <t>41 Prihodi za posebne namjene</t>
  </si>
  <si>
    <t>42 Višak/manjak prihoda korisnici</t>
  </si>
  <si>
    <t>45 F.P. i dod. udio u por. na dohodak</t>
  </si>
  <si>
    <t>5 Pomoći</t>
  </si>
  <si>
    <t>51 Državni proračun</t>
  </si>
  <si>
    <t>53 Proračun JLS</t>
  </si>
  <si>
    <t>54 Pomoći iz inozemstva</t>
  </si>
  <si>
    <t>6 Donacije</t>
  </si>
  <si>
    <t>61 Donacije</t>
  </si>
  <si>
    <t>12 Višak/manjak prihoda-ZŽ</t>
  </si>
  <si>
    <t xml:space="preserve">UKUPNO RASHODI </t>
  </si>
  <si>
    <t>09 Obrazovanje</t>
  </si>
  <si>
    <t xml:space="preserve">091 Predškolsko i osnovno obrazovanje </t>
  </si>
  <si>
    <t>096 Dodatne usluge u obrazovanju</t>
  </si>
  <si>
    <t>Ostali rashodi</t>
  </si>
  <si>
    <t>3212</t>
  </si>
  <si>
    <t>3221</t>
  </si>
  <si>
    <t>3222</t>
  </si>
  <si>
    <t>Plaće za prekovremeni rad</t>
  </si>
  <si>
    <t>Plaće za posebne uvjete rada</t>
  </si>
  <si>
    <t>Doprinosi za obvezno osiguranje u slučaju nezaposlenosti</t>
  </si>
  <si>
    <t>Naknada troškova zaposlenima</t>
  </si>
  <si>
    <t>Naknada za prijevoz, za rad na terenu i odvojeni život</t>
  </si>
  <si>
    <t>Ostale naknade troškoav zaposlenima</t>
  </si>
  <si>
    <t>Rashodi za materijal i energiju</t>
  </si>
  <si>
    <t>Energija</t>
  </si>
  <si>
    <t>Sitni inventar i auto gume</t>
  </si>
  <si>
    <t>Rashodi za usluge</t>
  </si>
  <si>
    <t>Usluge tekućeg i investicijskog održavanja</t>
  </si>
  <si>
    <t>Intelektulne i osobne usluge</t>
  </si>
  <si>
    <t>Članarine i norme</t>
  </si>
  <si>
    <t>Pristojbe i naknade</t>
  </si>
  <si>
    <t>Financijski rashodi</t>
  </si>
  <si>
    <t>Ostali financijski rashodi</t>
  </si>
  <si>
    <t>Zatezne kamate</t>
  </si>
  <si>
    <t>Naknade građanima i kućanstvima na temelju osiguranja i druge naknade</t>
  </si>
  <si>
    <t>Ostale naknade građanima i kućanstvima iz proračuna</t>
  </si>
  <si>
    <t>Naknade građanima i kućanstvima u novcu</t>
  </si>
  <si>
    <t>Naknade građanima i kućanstvina u naravi</t>
  </si>
  <si>
    <t>Tekuće donacije</t>
  </si>
  <si>
    <t>Tekuće donacije u naravi</t>
  </si>
  <si>
    <t>Službena, radna i zaštitna odjeća i obuća</t>
  </si>
  <si>
    <t>Rashodi za nabavu proizvedene dugotrajne imovine</t>
  </si>
  <si>
    <t>Postrojenja i oprema</t>
  </si>
  <si>
    <t>Medicinska i labaratorijska oprema</t>
  </si>
  <si>
    <t>Sportsak i glazbena oprema</t>
  </si>
  <si>
    <t>Knjige, umjetnička djela i ostale izložbene vrijednosti</t>
  </si>
  <si>
    <t>Nematerijalna proizvedena imovina</t>
  </si>
  <si>
    <t>Ostala nematerijlana proizvedena imovina</t>
  </si>
  <si>
    <t>Rashodi za dodatna ulaganja na nefinancijskoj imovini</t>
  </si>
  <si>
    <t>Doprinos na plaće OZO</t>
  </si>
  <si>
    <t>Indeks (4=3/2*100)</t>
  </si>
  <si>
    <t>5=4/2*100</t>
  </si>
  <si>
    <t>6=4/3*100</t>
  </si>
  <si>
    <t>VIŠAK PRIHODA KORIŠTEN ZA POKRIĆE RASHODA</t>
  </si>
  <si>
    <t xml:space="preserve">   9  Rezultat</t>
  </si>
  <si>
    <t xml:space="preserve">   93 Vlastiti prihodi- višak</t>
  </si>
  <si>
    <t>POKRIVENI MANJAK</t>
  </si>
  <si>
    <r>
      <t xml:space="preserve">   </t>
    </r>
    <r>
      <rPr>
        <i/>
        <sz val="12"/>
        <color theme="1"/>
        <rFont val="Times New Roman"/>
        <family val="1"/>
        <charset val="238"/>
      </rPr>
      <t>94</t>
    </r>
    <r>
      <rPr>
        <sz val="12"/>
        <color theme="1"/>
        <rFont val="Times New Roman"/>
        <family val="1"/>
        <charset val="238"/>
      </rPr>
      <t xml:space="preserve"> </t>
    </r>
    <r>
      <rPr>
        <i/>
        <sz val="12"/>
        <color theme="1"/>
        <rFont val="Times New Roman"/>
        <family val="1"/>
        <charset val="238"/>
      </rPr>
      <t>Prihodi za posebne namjene- višak</t>
    </r>
  </si>
  <si>
    <t>IZVRŠENJE FINANCIJSKOG PLANA PRORAČUNSKOG KORISNIKA DRŽAVNOG PRORAČUNA
ZA 2023.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</si>
</sst>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i/>
      <sz val="11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14"/>
      <color theme="1"/>
      <name val="Times New Roman"/>
      <family val="1"/>
    </font>
    <font>
      <sz val="10"/>
      <name val="Arial"/>
      <family val="2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7">
    <xf numFmtId="0" fontId="0" fillId="0" borderId="0"/>
    <xf numFmtId="0" fontId="3" fillId="0" borderId="0"/>
    <xf numFmtId="0" fontId="25" fillId="4" borderId="7" applyNumberFormat="0" applyFont="0" applyAlignment="0" applyProtection="0"/>
    <xf numFmtId="0" fontId="7" fillId="0" borderId="0"/>
    <xf numFmtId="0" fontId="7" fillId="0" borderId="0"/>
    <xf numFmtId="0" fontId="37" fillId="0" borderId="0"/>
    <xf numFmtId="0" fontId="25" fillId="0" borderId="0"/>
  </cellStyleXfs>
  <cellXfs count="315">
    <xf numFmtId="0" fontId="0" fillId="0" borderId="0" xfId="0"/>
    <xf numFmtId="0" fontId="3" fillId="0" borderId="0" xfId="0" applyNumberFormat="1" applyFont="1" applyFill="1" applyBorder="1" applyAlignment="1" applyProtection="1"/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10" fillId="0" borderId="0" xfId="0" applyFont="1" applyAlignment="1">
      <alignment wrapText="1"/>
    </xf>
    <xf numFmtId="0" fontId="9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5" fillId="0" borderId="3" xfId="0" quotePrefix="1" applyNumberFormat="1" applyFont="1" applyFill="1" applyBorder="1" applyAlignment="1" applyProtection="1">
      <alignment horizontal="center" vertical="center" wrapText="1"/>
    </xf>
    <xf numFmtId="0" fontId="0" fillId="0" borderId="3" xfId="0" applyBorder="1"/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14" fillId="0" borderId="3" xfId="0" quotePrefix="1" applyNumberFormat="1" applyFont="1" applyFill="1" applyBorder="1" applyAlignment="1" applyProtection="1">
      <alignment horizontal="center" vertical="center" wrapText="1"/>
    </xf>
    <xf numFmtId="0" fontId="14" fillId="0" borderId="3" xfId="0" quotePrefix="1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0" fontId="0" fillId="3" borderId="0" xfId="0" applyFill="1"/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7" fillId="3" borderId="2" xfId="0" applyNumberFormat="1" applyFont="1" applyFill="1" applyBorder="1" applyAlignment="1" applyProtection="1">
      <alignment vertical="center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right" vertical="center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16" fillId="0" borderId="3" xfId="0" applyFont="1" applyBorder="1"/>
    <xf numFmtId="0" fontId="16" fillId="0" borderId="3" xfId="0" applyFont="1" applyBorder="1" applyAlignment="1">
      <alignment wrapText="1"/>
    </xf>
    <xf numFmtId="0" fontId="17" fillId="0" borderId="3" xfId="0" applyFont="1" applyBorder="1"/>
    <xf numFmtId="0" fontId="17" fillId="0" borderId="3" xfId="0" applyFont="1" applyBorder="1" applyAlignment="1">
      <alignment wrapText="1"/>
    </xf>
    <xf numFmtId="0" fontId="18" fillId="2" borderId="3" xfId="0" quotePrefix="1" applyFont="1" applyFill="1" applyBorder="1" applyAlignment="1">
      <alignment horizontal="left" vertical="center"/>
    </xf>
    <xf numFmtId="0" fontId="18" fillId="2" borderId="3" xfId="0" quotePrefix="1" applyFont="1" applyFill="1" applyBorder="1" applyAlignment="1">
      <alignment horizontal="left" vertical="center" wrapText="1"/>
    </xf>
    <xf numFmtId="0" fontId="19" fillId="2" borderId="3" xfId="0" quotePrefix="1" applyFont="1" applyFill="1" applyBorder="1" applyAlignment="1">
      <alignment horizontal="left" vertical="center"/>
    </xf>
    <xf numFmtId="0" fontId="19" fillId="2" borderId="3" xfId="0" quotePrefix="1" applyFont="1" applyFill="1" applyBorder="1" applyAlignment="1">
      <alignment horizontal="left" vertical="center" wrapText="1"/>
    </xf>
    <xf numFmtId="0" fontId="19" fillId="2" borderId="3" xfId="0" applyNumberFormat="1" applyFont="1" applyFill="1" applyBorder="1" applyAlignment="1" applyProtection="1">
      <alignment horizontal="left" vertical="center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20" fillId="2" borderId="3" xfId="0" applyNumberFormat="1" applyFont="1" applyFill="1" applyBorder="1" applyAlignment="1"/>
    <xf numFmtId="4" fontId="21" fillId="2" borderId="3" xfId="0" applyNumberFormat="1" applyFont="1" applyFill="1" applyBorder="1" applyAlignment="1">
      <alignment horizontal="right"/>
    </xf>
    <xf numFmtId="4" fontId="22" fillId="0" borderId="3" xfId="0" applyNumberFormat="1" applyFont="1" applyBorder="1"/>
    <xf numFmtId="0" fontId="23" fillId="2" borderId="3" xfId="0" quotePrefix="1" applyFont="1" applyFill="1" applyBorder="1" applyAlignment="1">
      <alignment horizontal="left" vertical="center"/>
    </xf>
    <xf numFmtId="0" fontId="23" fillId="2" borderId="3" xfId="0" applyNumberFormat="1" applyFont="1" applyFill="1" applyBorder="1" applyAlignment="1" applyProtection="1">
      <alignment horizontal="left" vertical="center" wrapText="1"/>
    </xf>
    <xf numFmtId="4" fontId="24" fillId="2" borderId="3" xfId="0" applyNumberFormat="1" applyFont="1" applyFill="1" applyBorder="1" applyAlignment="1" applyProtection="1">
      <alignment vertical="center" wrapText="1"/>
    </xf>
    <xf numFmtId="3" fontId="27" fillId="0" borderId="0" xfId="3" applyNumberFormat="1" applyFont="1" applyAlignment="1">
      <alignment horizontal="center" vertical="center"/>
    </xf>
    <xf numFmtId="4" fontId="27" fillId="0" borderId="0" xfId="3" applyNumberFormat="1" applyFont="1" applyAlignment="1">
      <alignment horizontal="center" vertical="center"/>
    </xf>
    <xf numFmtId="0" fontId="28" fillId="0" borderId="3" xfId="3" applyNumberFormat="1" applyFont="1" applyBorder="1" applyAlignment="1">
      <alignment vertical="center" wrapText="1"/>
    </xf>
    <xf numFmtId="0" fontId="28" fillId="0" borderId="3" xfId="3" applyNumberFormat="1" applyFont="1" applyBorder="1" applyAlignment="1">
      <alignment vertical="center"/>
    </xf>
    <xf numFmtId="3" fontId="28" fillId="0" borderId="3" xfId="3" applyNumberFormat="1" applyFont="1" applyBorder="1" applyAlignment="1">
      <alignment horizontal="center" vertical="center" wrapText="1"/>
    </xf>
    <xf numFmtId="4" fontId="28" fillId="0" borderId="3" xfId="3" quotePrefix="1" applyNumberFormat="1" applyFont="1" applyBorder="1" applyAlignment="1">
      <alignment horizontal="center" vertical="center" wrapText="1"/>
    </xf>
    <xf numFmtId="0" fontId="29" fillId="0" borderId="3" xfId="3" applyNumberFormat="1" applyFont="1" applyBorder="1" applyAlignment="1">
      <alignment horizontal="center" vertical="center" wrapText="1"/>
    </xf>
    <xf numFmtId="0" fontId="29" fillId="0" borderId="3" xfId="3" applyNumberFormat="1" applyFont="1" applyBorder="1" applyAlignment="1">
      <alignment horizontal="center" vertical="center"/>
    </xf>
    <xf numFmtId="3" fontId="29" fillId="0" borderId="3" xfId="3" applyNumberFormat="1" applyFont="1" applyBorder="1" applyAlignment="1">
      <alignment horizontal="center" vertical="center" wrapText="1"/>
    </xf>
    <xf numFmtId="49" fontId="29" fillId="0" borderId="3" xfId="3" applyNumberFormat="1" applyFont="1" applyBorder="1" applyAlignment="1">
      <alignment horizontal="center" vertical="center" wrapText="1"/>
    </xf>
    <xf numFmtId="0" fontId="30" fillId="0" borderId="3" xfId="3" quotePrefix="1" applyNumberFormat="1" applyFont="1" applyBorder="1" applyAlignment="1">
      <alignment horizontal="left"/>
    </xf>
    <xf numFmtId="0" fontId="30" fillId="0" borderId="3" xfId="3" applyNumberFormat="1" applyFont="1" applyBorder="1" applyAlignment="1">
      <alignment vertical="center"/>
    </xf>
    <xf numFmtId="4" fontId="30" fillId="0" borderId="3" xfId="3" quotePrefix="1" applyNumberFormat="1" applyFont="1" applyBorder="1" applyAlignment="1">
      <alignment vertical="center"/>
    </xf>
    <xf numFmtId="0" fontId="31" fillId="0" borderId="3" xfId="0" applyFont="1" applyBorder="1" applyAlignment="1">
      <alignment horizontal="left"/>
    </xf>
    <xf numFmtId="0" fontId="31" fillId="0" borderId="3" xfId="0" applyFont="1" applyBorder="1"/>
    <xf numFmtId="4" fontId="31" fillId="0" borderId="3" xfId="0" applyNumberFormat="1" applyFont="1" applyBorder="1"/>
    <xf numFmtId="4" fontId="31" fillId="0" borderId="3" xfId="0" applyNumberFormat="1" applyFont="1" applyBorder="1" applyAlignment="1">
      <alignment horizontal="center"/>
    </xf>
    <xf numFmtId="0" fontId="32" fillId="0" borderId="3" xfId="0" applyFont="1" applyBorder="1" applyAlignment="1">
      <alignment horizontal="left"/>
    </xf>
    <xf numFmtId="4" fontId="32" fillId="0" borderId="3" xfId="0" applyNumberFormat="1" applyFont="1" applyBorder="1"/>
    <xf numFmtId="0" fontId="0" fillId="0" borderId="0" xfId="0" applyBorder="1" applyAlignment="1">
      <alignment horizontal="left"/>
    </xf>
    <xf numFmtId="0" fontId="0" fillId="0" borderId="0" xfId="0" applyFill="1" applyBorder="1"/>
    <xf numFmtId="4" fontId="0" fillId="0" borderId="0" xfId="0" applyNumberFormat="1" applyBorder="1"/>
    <xf numFmtId="4" fontId="0" fillId="0" borderId="0" xfId="0" applyNumberFormat="1"/>
    <xf numFmtId="4" fontId="34" fillId="0" borderId="0" xfId="0" applyNumberFormat="1" applyFont="1"/>
    <xf numFmtId="0" fontId="16" fillId="0" borderId="0" xfId="0" applyFont="1" applyAlignment="1">
      <alignment horizontal="left"/>
    </xf>
    <xf numFmtId="0" fontId="34" fillId="0" borderId="0" xfId="0" applyFont="1"/>
    <xf numFmtId="0" fontId="35" fillId="0" borderId="3" xfId="3" applyNumberFormat="1" applyFont="1" applyBorder="1" applyAlignment="1">
      <alignment vertical="center" wrapText="1"/>
    </xf>
    <xf numFmtId="0" fontId="35" fillId="0" borderId="3" xfId="3" applyNumberFormat="1" applyFont="1" applyBorder="1" applyAlignment="1">
      <alignment vertical="center"/>
    </xf>
    <xf numFmtId="0" fontId="31" fillId="0" borderId="3" xfId="0" applyFont="1" applyBorder="1" applyAlignment="1">
      <alignment wrapText="1"/>
    </xf>
    <xf numFmtId="0" fontId="32" fillId="0" borderId="3" xfId="0" applyFont="1" applyBorder="1"/>
    <xf numFmtId="0" fontId="32" fillId="0" borderId="0" xfId="0" applyFont="1" applyBorder="1" applyAlignment="1">
      <alignment horizontal="left"/>
    </xf>
    <xf numFmtId="0" fontId="32" fillId="0" borderId="0" xfId="0" applyFont="1" applyBorder="1"/>
    <xf numFmtId="4" fontId="32" fillId="0" borderId="0" xfId="0" applyNumberFormat="1" applyFont="1" applyBorder="1"/>
    <xf numFmtId="0" fontId="30" fillId="0" borderId="3" xfId="3" applyNumberFormat="1" applyFont="1" applyBorder="1" applyAlignment="1">
      <alignment horizontal="left" vertical="center" wrapText="1"/>
    </xf>
    <xf numFmtId="4" fontId="30" fillId="0" borderId="3" xfId="3" applyNumberFormat="1" applyFont="1" applyBorder="1" applyAlignment="1">
      <alignment horizontal="right" vertical="center" wrapText="1"/>
    </xf>
    <xf numFmtId="0" fontId="30" fillId="0" borderId="3" xfId="4" applyFont="1" applyBorder="1" applyAlignment="1">
      <alignment horizontal="center" vertical="center"/>
    </xf>
    <xf numFmtId="0" fontId="30" fillId="0" borderId="3" xfId="4" applyFont="1" applyBorder="1" applyAlignment="1">
      <alignment horizontal="left" vertical="center" wrapText="1"/>
    </xf>
    <xf numFmtId="4" fontId="28" fillId="0" borderId="3" xfId="0" applyNumberFormat="1" applyFont="1" applyBorder="1"/>
    <xf numFmtId="4" fontId="30" fillId="0" borderId="0" xfId="3" applyNumberFormat="1" applyFont="1" applyBorder="1" applyAlignment="1">
      <alignment horizontal="right" vertical="center" wrapText="1"/>
    </xf>
    <xf numFmtId="0" fontId="34" fillId="0" borderId="0" xfId="0" applyFont="1" applyAlignment="1">
      <alignment horizontal="left"/>
    </xf>
    <xf numFmtId="0" fontId="29" fillId="0" borderId="3" xfId="3" applyNumberFormat="1" applyFont="1" applyBorder="1" applyAlignment="1">
      <alignment vertical="center" wrapText="1"/>
    </xf>
    <xf numFmtId="4" fontId="31" fillId="0" borderId="3" xfId="0" applyNumberFormat="1" applyFont="1" applyBorder="1" applyAlignment="1">
      <alignment horizontal="right"/>
    </xf>
    <xf numFmtId="4" fontId="31" fillId="2" borderId="3" xfId="0" applyNumberFormat="1" applyFont="1" applyFill="1" applyBorder="1"/>
    <xf numFmtId="0" fontId="31" fillId="0" borderId="0" xfId="0" applyFont="1" applyFill="1" applyBorder="1" applyAlignment="1">
      <alignment horizontal="left"/>
    </xf>
    <xf numFmtId="0" fontId="31" fillId="0" borderId="0" xfId="0" applyFont="1" applyBorder="1"/>
    <xf numFmtId="4" fontId="31" fillId="0" borderId="0" xfId="0" applyNumberFormat="1" applyFont="1" applyBorder="1"/>
    <xf numFmtId="4" fontId="31" fillId="2" borderId="3" xfId="0" applyNumberFormat="1" applyFont="1" applyFill="1" applyBorder="1" applyAlignment="1">
      <alignment horizontal="right"/>
    </xf>
    <xf numFmtId="0" fontId="31" fillId="0" borderId="0" xfId="0" applyFont="1" applyBorder="1" applyAlignment="1">
      <alignment horizontal="left"/>
    </xf>
    <xf numFmtId="0" fontId="31" fillId="0" borderId="0" xfId="0" applyFont="1" applyFill="1" applyBorder="1"/>
    <xf numFmtId="0" fontId="31" fillId="0" borderId="3" xfId="0" applyFont="1" applyFill="1" applyBorder="1"/>
    <xf numFmtId="0" fontId="34" fillId="0" borderId="0" xfId="0" applyFont="1" applyBorder="1"/>
    <xf numFmtId="0" fontId="37" fillId="0" borderId="0" xfId="5"/>
    <xf numFmtId="4" fontId="30" fillId="0" borderId="3" xfId="3" applyNumberFormat="1" applyFont="1" applyBorder="1" applyAlignment="1">
      <alignment horizontal="center" vertical="center" wrapText="1"/>
    </xf>
    <xf numFmtId="4" fontId="29" fillId="0" borderId="3" xfId="3" applyNumberFormat="1" applyFont="1" applyBorder="1" applyAlignment="1">
      <alignment horizontal="center" vertical="center" wrapText="1"/>
    </xf>
    <xf numFmtId="0" fontId="5" fillId="3" borderId="17" xfId="0" applyNumberFormat="1" applyFont="1" applyFill="1" applyBorder="1" applyAlignment="1" applyProtection="1">
      <alignment horizontal="center" vertical="center" wrapText="1"/>
    </xf>
    <xf numFmtId="0" fontId="14" fillId="3" borderId="17" xfId="0" applyNumberFormat="1" applyFont="1" applyFill="1" applyBorder="1" applyAlignment="1" applyProtection="1">
      <alignment horizontal="center" vertical="center" wrapText="1"/>
    </xf>
    <xf numFmtId="0" fontId="23" fillId="2" borderId="18" xfId="0" applyNumberFormat="1" applyFont="1" applyFill="1" applyBorder="1" applyAlignment="1" applyProtection="1">
      <alignment horizontal="left" vertical="center" wrapText="1"/>
    </xf>
    <xf numFmtId="4" fontId="0" fillId="0" borderId="17" xfId="0" applyNumberFormat="1" applyBorder="1"/>
    <xf numFmtId="0" fontId="24" fillId="2" borderId="18" xfId="0" quotePrefix="1" applyFont="1" applyFill="1" applyBorder="1" applyAlignment="1">
      <alignment horizontal="left" vertical="center"/>
    </xf>
    <xf numFmtId="0" fontId="22" fillId="0" borderId="3" xfId="0" applyFont="1" applyBorder="1"/>
    <xf numFmtId="0" fontId="38" fillId="0" borderId="0" xfId="0" applyFont="1"/>
    <xf numFmtId="0" fontId="23" fillId="2" borderId="18" xfId="0" applyNumberFormat="1" applyFont="1" applyFill="1" applyBorder="1" applyAlignment="1" applyProtection="1">
      <alignment horizontal="right" vertical="center" wrapText="1"/>
    </xf>
    <xf numFmtId="0" fontId="23" fillId="2" borderId="3" xfId="0" applyNumberFormat="1" applyFont="1" applyFill="1" applyBorder="1" applyAlignment="1" applyProtection="1">
      <alignment horizontal="right" vertical="center" wrapText="1"/>
    </xf>
    <xf numFmtId="0" fontId="19" fillId="2" borderId="3" xfId="0" applyNumberFormat="1" applyFont="1" applyFill="1" applyBorder="1" applyAlignment="1" applyProtection="1">
      <alignment horizontal="right" vertical="center" wrapText="1"/>
    </xf>
    <xf numFmtId="0" fontId="24" fillId="2" borderId="3" xfId="0" applyNumberFormat="1" applyFont="1" applyFill="1" applyBorder="1" applyAlignment="1" applyProtection="1">
      <alignment horizontal="right" vertical="center" wrapText="1"/>
    </xf>
    <xf numFmtId="0" fontId="18" fillId="2" borderId="3" xfId="0" applyNumberFormat="1" applyFont="1" applyFill="1" applyBorder="1" applyAlignment="1" applyProtection="1">
      <alignment horizontal="right" vertical="center" wrapText="1"/>
    </xf>
    <xf numFmtId="0" fontId="24" fillId="2" borderId="18" xfId="0" quotePrefix="1" applyFont="1" applyFill="1" applyBorder="1" applyAlignment="1">
      <alignment horizontal="right" vertical="center"/>
    </xf>
    <xf numFmtId="0" fontId="24" fillId="2" borderId="3" xfId="0" quotePrefix="1" applyFont="1" applyFill="1" applyBorder="1" applyAlignment="1">
      <alignment horizontal="right" vertical="center"/>
    </xf>
    <xf numFmtId="0" fontId="23" fillId="2" borderId="3" xfId="0" quotePrefix="1" applyFont="1" applyFill="1" applyBorder="1" applyAlignment="1">
      <alignment horizontal="right" vertical="center"/>
    </xf>
    <xf numFmtId="0" fontId="18" fillId="2" borderId="3" xfId="0" quotePrefix="1" applyFont="1" applyFill="1" applyBorder="1" applyAlignment="1">
      <alignment horizontal="right" vertical="center"/>
    </xf>
    <xf numFmtId="0" fontId="19" fillId="2" borderId="3" xfId="0" quotePrefix="1" applyFont="1" applyFill="1" applyBorder="1" applyAlignment="1">
      <alignment horizontal="right" vertical="center"/>
    </xf>
    <xf numFmtId="4" fontId="20" fillId="2" borderId="3" xfId="0" applyNumberFormat="1" applyFont="1" applyFill="1" applyBorder="1" applyAlignment="1">
      <alignment horizontal="right"/>
    </xf>
    <xf numFmtId="4" fontId="39" fillId="0" borderId="3" xfId="0" applyNumberFormat="1" applyFont="1" applyBorder="1"/>
    <xf numFmtId="0" fontId="23" fillId="2" borderId="18" xfId="0" applyFont="1" applyFill="1" applyBorder="1" applyAlignment="1">
      <alignment horizontal="right" vertical="center"/>
    </xf>
    <xf numFmtId="0" fontId="23" fillId="2" borderId="3" xfId="0" applyNumberFormat="1" applyFont="1" applyFill="1" applyBorder="1" applyAlignment="1" applyProtection="1">
      <alignment horizontal="right" vertical="center"/>
    </xf>
    <xf numFmtId="0" fontId="19" fillId="2" borderId="3" xfId="0" applyNumberFormat="1" applyFont="1" applyFill="1" applyBorder="1" applyAlignment="1" applyProtection="1">
      <alignment horizontal="right" vertical="center"/>
    </xf>
    <xf numFmtId="0" fontId="23" fillId="2" borderId="3" xfId="0" applyNumberFormat="1" applyFont="1" applyFill="1" applyBorder="1" applyAlignment="1" applyProtection="1">
      <alignment vertical="center" wrapText="1"/>
    </xf>
    <xf numFmtId="0" fontId="24" fillId="2" borderId="18" xfId="0" applyNumberFormat="1" applyFont="1" applyFill="1" applyBorder="1" applyAlignment="1" applyProtection="1">
      <alignment horizontal="right" vertical="center" wrapText="1"/>
    </xf>
    <xf numFmtId="0" fontId="18" fillId="2" borderId="3" xfId="0" applyNumberFormat="1" applyFont="1" applyFill="1" applyBorder="1" applyAlignment="1" applyProtection="1">
      <alignment vertical="center" wrapText="1"/>
    </xf>
    <xf numFmtId="0" fontId="24" fillId="2" borderId="20" xfId="0" applyNumberFormat="1" applyFont="1" applyFill="1" applyBorder="1" applyAlignment="1" applyProtection="1">
      <alignment horizontal="right" vertical="center" wrapText="1"/>
    </xf>
    <xf numFmtId="0" fontId="24" fillId="2" borderId="21" xfId="0" applyNumberFormat="1" applyFont="1" applyFill="1" applyBorder="1" applyAlignment="1" applyProtection="1">
      <alignment horizontal="right" vertical="center" wrapText="1"/>
    </xf>
    <xf numFmtId="0" fontId="18" fillId="2" borderId="21" xfId="0" quotePrefix="1" applyFont="1" applyFill="1" applyBorder="1" applyAlignment="1">
      <alignment horizontal="right" vertical="center"/>
    </xf>
    <xf numFmtId="0" fontId="18" fillId="2" borderId="21" xfId="0" quotePrefix="1" applyFont="1" applyFill="1" applyBorder="1" applyAlignment="1">
      <alignment horizontal="left" vertical="center"/>
    </xf>
    <xf numFmtId="4" fontId="21" fillId="2" borderId="21" xfId="0" applyNumberFormat="1" applyFont="1" applyFill="1" applyBorder="1" applyAlignment="1">
      <alignment horizontal="right"/>
    </xf>
    <xf numFmtId="4" fontId="22" fillId="0" borderId="21" xfId="0" applyNumberFormat="1" applyFont="1" applyBorder="1"/>
    <xf numFmtId="0" fontId="22" fillId="0" borderId="3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39" fillId="0" borderId="3" xfId="0" applyFont="1" applyBorder="1" applyAlignment="1">
      <alignment horizontal="right" vertical="top" wrapText="1"/>
    </xf>
    <xf numFmtId="0" fontId="16" fillId="0" borderId="3" xfId="0" applyFont="1" applyBorder="1" applyAlignment="1">
      <alignment horizontal="right" vertical="top" wrapText="1"/>
    </xf>
    <xf numFmtId="0" fontId="39" fillId="0" borderId="3" xfId="0" applyFont="1" applyBorder="1" applyAlignment="1">
      <alignment vertical="top" wrapText="1"/>
    </xf>
    <xf numFmtId="4" fontId="39" fillId="0" borderId="3" xfId="0" applyNumberFormat="1" applyFont="1" applyBorder="1" applyAlignment="1">
      <alignment vertical="top" wrapText="1"/>
    </xf>
    <xf numFmtId="0" fontId="17" fillId="0" borderId="3" xfId="0" applyFont="1" applyBorder="1" applyAlignment="1">
      <alignment horizontal="right" vertical="top" wrapText="1"/>
    </xf>
    <xf numFmtId="0" fontId="39" fillId="0" borderId="3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39" fillId="0" borderId="3" xfId="0" applyFont="1" applyBorder="1"/>
    <xf numFmtId="0" fontId="22" fillId="0" borderId="0" xfId="0" applyFont="1"/>
    <xf numFmtId="0" fontId="17" fillId="0" borderId="0" xfId="0" applyFont="1"/>
    <xf numFmtId="4" fontId="22" fillId="0" borderId="0" xfId="0" applyNumberFormat="1" applyFont="1"/>
    <xf numFmtId="0" fontId="17" fillId="0" borderId="3" xfId="0" applyFont="1" applyBorder="1" applyAlignment="1">
      <alignment vertical="top" wrapText="1"/>
    </xf>
    <xf numFmtId="0" fontId="39" fillId="0" borderId="3" xfId="0" applyFont="1" applyBorder="1" applyAlignment="1">
      <alignment wrapText="1"/>
    </xf>
    <xf numFmtId="4" fontId="22" fillId="0" borderId="3" xfId="0" applyNumberFormat="1" applyFont="1" applyBorder="1" applyAlignment="1">
      <alignment vertical="top" wrapText="1"/>
    </xf>
    <xf numFmtId="0" fontId="23" fillId="2" borderId="3" xfId="0" quotePrefix="1" applyFont="1" applyFill="1" applyBorder="1" applyAlignment="1">
      <alignment horizontal="left" vertical="center" wrapText="1"/>
    </xf>
    <xf numFmtId="0" fontId="22" fillId="3" borderId="3" xfId="0" applyFont="1" applyFill="1" applyBorder="1"/>
    <xf numFmtId="0" fontId="17" fillId="3" borderId="3" xfId="0" applyFont="1" applyFill="1" applyBorder="1"/>
    <xf numFmtId="4" fontId="22" fillId="3" borderId="3" xfId="0" applyNumberFormat="1" applyFont="1" applyFill="1" applyBorder="1"/>
    <xf numFmtId="4" fontId="0" fillId="3" borderId="3" xfId="0" applyNumberFormat="1" applyFill="1" applyBorder="1"/>
    <xf numFmtId="0" fontId="18" fillId="2" borderId="3" xfId="0" quotePrefix="1" applyFont="1" applyFill="1" applyBorder="1" applyAlignment="1">
      <alignment horizontal="left" vertical="center" wrapText="1" indent="1"/>
    </xf>
    <xf numFmtId="0" fontId="18" fillId="2" borderId="3" xfId="0" applyFont="1" applyFill="1" applyBorder="1" applyAlignment="1">
      <alignment horizontal="left" vertical="center" indent="1"/>
    </xf>
    <xf numFmtId="0" fontId="18" fillId="2" borderId="3" xfId="0" applyNumberFormat="1" applyFont="1" applyFill="1" applyBorder="1" applyAlignment="1" applyProtection="1">
      <alignment horizontal="left" vertical="center" wrapText="1" indent="1"/>
    </xf>
    <xf numFmtId="4" fontId="22" fillId="2" borderId="3" xfId="0" applyNumberFormat="1" applyFont="1" applyFill="1" applyBorder="1"/>
    <xf numFmtId="4" fontId="39" fillId="2" borderId="3" xfId="0" applyNumberFormat="1" applyFont="1" applyFill="1" applyBorder="1"/>
    <xf numFmtId="0" fontId="23" fillId="2" borderId="3" xfId="0" applyNumberFormat="1" applyFont="1" applyFill="1" applyBorder="1" applyAlignment="1" applyProtection="1">
      <alignment horizontal="left" vertical="center" wrapText="1" indent="1"/>
    </xf>
    <xf numFmtId="0" fontId="23" fillId="3" borderId="3" xfId="0" applyNumberFormat="1" applyFont="1" applyFill="1" applyBorder="1" applyAlignment="1" applyProtection="1">
      <alignment horizontal="left" vertical="center" wrapText="1"/>
    </xf>
    <xf numFmtId="4" fontId="21" fillId="3" borderId="3" xfId="0" applyNumberFormat="1" applyFont="1" applyFill="1" applyBorder="1" applyAlignment="1">
      <alignment horizontal="right"/>
    </xf>
    <xf numFmtId="4" fontId="39" fillId="3" borderId="3" xfId="0" applyNumberFormat="1" applyFont="1" applyFill="1" applyBorder="1"/>
    <xf numFmtId="4" fontId="23" fillId="3" borderId="3" xfId="0" applyNumberFormat="1" applyFont="1" applyFill="1" applyBorder="1" applyAlignment="1" applyProtection="1">
      <alignment vertical="center" wrapText="1"/>
    </xf>
    <xf numFmtId="4" fontId="23" fillId="2" borderId="3" xfId="0" applyNumberFormat="1" applyFont="1" applyFill="1" applyBorder="1" applyAlignment="1">
      <alignment horizontal="right"/>
    </xf>
    <xf numFmtId="4" fontId="24" fillId="2" borderId="3" xfId="0" applyNumberFormat="1" applyFont="1" applyFill="1" applyBorder="1" applyAlignment="1">
      <alignment horizontal="right"/>
    </xf>
    <xf numFmtId="0" fontId="23" fillId="3" borderId="18" xfId="0" applyNumberFormat="1" applyFont="1" applyFill="1" applyBorder="1" applyAlignment="1" applyProtection="1">
      <alignment horizontal="left" vertical="center" wrapText="1"/>
    </xf>
    <xf numFmtId="0" fontId="19" fillId="3" borderId="3" xfId="0" applyNumberFormat="1" applyFont="1" applyFill="1" applyBorder="1" applyAlignment="1" applyProtection="1">
      <alignment horizontal="left" vertical="center" wrapText="1"/>
    </xf>
    <xf numFmtId="0" fontId="24" fillId="3" borderId="18" xfId="0" quotePrefix="1" applyFont="1" applyFill="1" applyBorder="1" applyAlignment="1">
      <alignment horizontal="left" vertical="center"/>
    </xf>
    <xf numFmtId="0" fontId="16" fillId="3" borderId="3" xfId="0" applyFont="1" applyFill="1" applyBorder="1"/>
    <xf numFmtId="0" fontId="18" fillId="3" borderId="3" xfId="0" quotePrefix="1" applyFont="1" applyFill="1" applyBorder="1" applyAlignment="1">
      <alignment horizontal="left" vertical="center"/>
    </xf>
    <xf numFmtId="0" fontId="16" fillId="3" borderId="3" xfId="0" applyFont="1" applyFill="1" applyBorder="1" applyAlignment="1">
      <alignment wrapText="1"/>
    </xf>
    <xf numFmtId="4" fontId="20" fillId="3" borderId="3" xfId="0" applyNumberFormat="1" applyFont="1" applyFill="1" applyBorder="1" applyAlignment="1">
      <alignment horizontal="right"/>
    </xf>
    <xf numFmtId="0" fontId="31" fillId="2" borderId="3" xfId="0" applyFont="1" applyFill="1" applyBorder="1"/>
    <xf numFmtId="0" fontId="30" fillId="2" borderId="3" xfId="3" applyNumberFormat="1" applyFont="1" applyFill="1" applyBorder="1" applyAlignment="1">
      <alignment horizontal="left" vertical="center" wrapText="1"/>
    </xf>
    <xf numFmtId="0" fontId="30" fillId="2" borderId="3" xfId="3" applyNumberFormat="1" applyFont="1" applyFill="1" applyBorder="1" applyAlignment="1">
      <alignment vertical="center"/>
    </xf>
    <xf numFmtId="4" fontId="30" fillId="2" borderId="3" xfId="3" applyNumberFormat="1" applyFont="1" applyFill="1" applyBorder="1" applyAlignment="1">
      <alignment horizontal="right" vertical="center" wrapText="1"/>
    </xf>
    <xf numFmtId="0" fontId="31" fillId="2" borderId="3" xfId="0" applyFont="1" applyFill="1" applyBorder="1" applyAlignment="1">
      <alignment horizontal="left"/>
    </xf>
    <xf numFmtId="0" fontId="35" fillId="0" borderId="3" xfId="3" applyNumberFormat="1" applyFont="1" applyBorder="1" applyAlignment="1">
      <alignment horizontal="center" vertical="center"/>
    </xf>
    <xf numFmtId="4" fontId="22" fillId="3" borderId="3" xfId="0" applyNumberFormat="1" applyFont="1" applyFill="1" applyBorder="1" applyAlignment="1">
      <alignment horizontal="right"/>
    </xf>
    <xf numFmtId="4" fontId="22" fillId="2" borderId="3" xfId="0" applyNumberFormat="1" applyFont="1" applyFill="1" applyBorder="1" applyAlignment="1">
      <alignment horizontal="right"/>
    </xf>
    <xf numFmtId="4" fontId="20" fillId="3" borderId="3" xfId="0" applyNumberFormat="1" applyFont="1" applyFill="1" applyBorder="1" applyAlignment="1"/>
    <xf numFmtId="4" fontId="20" fillId="2" borderId="17" xfId="0" applyNumberFormat="1" applyFont="1" applyFill="1" applyBorder="1" applyAlignment="1">
      <alignment horizontal="right"/>
    </xf>
    <xf numFmtId="4" fontId="20" fillId="3" borderId="17" xfId="0" applyNumberFormat="1" applyFont="1" applyFill="1" applyBorder="1" applyAlignment="1">
      <alignment horizontal="right"/>
    </xf>
    <xf numFmtId="0" fontId="39" fillId="0" borderId="3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23" fillId="2" borderId="20" xfId="0" quotePrefix="1" applyFont="1" applyFill="1" applyBorder="1" applyAlignment="1">
      <alignment horizontal="left" vertical="center"/>
    </xf>
    <xf numFmtId="0" fontId="17" fillId="0" borderId="21" xfId="0" applyFont="1" applyBorder="1"/>
    <xf numFmtId="0" fontId="17" fillId="0" borderId="21" xfId="0" applyFont="1" applyBorder="1" applyAlignment="1">
      <alignment wrapText="1"/>
    </xf>
    <xf numFmtId="4" fontId="24" fillId="2" borderId="21" xfId="0" applyNumberFormat="1" applyFont="1" applyFill="1" applyBorder="1" applyAlignment="1" applyProtection="1">
      <alignment vertical="center" wrapText="1"/>
    </xf>
    <xf numFmtId="4" fontId="20" fillId="2" borderId="21" xfId="0" applyNumberFormat="1" applyFont="1" applyFill="1" applyBorder="1" applyAlignment="1"/>
    <xf numFmtId="4" fontId="20" fillId="2" borderId="22" xfId="0" applyNumberFormat="1" applyFont="1" applyFill="1" applyBorder="1" applyAlignment="1">
      <alignment horizontal="right"/>
    </xf>
    <xf numFmtId="4" fontId="23" fillId="2" borderId="3" xfId="0" applyNumberFormat="1" applyFont="1" applyFill="1" applyBorder="1" applyAlignment="1" applyProtection="1">
      <alignment vertical="center" wrapText="1"/>
    </xf>
    <xf numFmtId="4" fontId="24" fillId="2" borderId="3" xfId="0" applyNumberFormat="1" applyFont="1" applyFill="1" applyBorder="1"/>
    <xf numFmtId="4" fontId="17" fillId="0" borderId="3" xfId="0" applyNumberFormat="1" applyFont="1" applyBorder="1"/>
    <xf numFmtId="4" fontId="18" fillId="2" borderId="3" xfId="0" applyNumberFormat="1" applyFont="1" applyFill="1" applyBorder="1" applyAlignment="1" applyProtection="1">
      <alignment vertical="center" wrapText="1"/>
    </xf>
    <xf numFmtId="3" fontId="26" fillId="3" borderId="7" xfId="2" applyNumberFormat="1" applyFont="1" applyFill="1" applyAlignment="1">
      <alignment horizontal="center" vertical="center"/>
    </xf>
    <xf numFmtId="3" fontId="26" fillId="3" borderId="7" xfId="2" applyNumberFormat="1" applyFont="1" applyFill="1" applyAlignment="1">
      <alignment horizontal="left" vertical="center"/>
    </xf>
    <xf numFmtId="4" fontId="26" fillId="3" borderId="7" xfId="2" applyNumberFormat="1" applyFont="1" applyFill="1" applyAlignment="1">
      <alignment horizontal="left" vertical="center"/>
    </xf>
    <xf numFmtId="49" fontId="26" fillId="5" borderId="0" xfId="3" applyNumberFormat="1" applyFont="1" applyFill="1" applyAlignment="1">
      <alignment horizontal="center" vertical="center"/>
    </xf>
    <xf numFmtId="3" fontId="26" fillId="5" borderId="0" xfId="3" applyNumberFormat="1" applyFont="1" applyFill="1" applyAlignment="1">
      <alignment horizontal="center" vertical="center"/>
    </xf>
    <xf numFmtId="4" fontId="26" fillId="5" borderId="24" xfId="2" applyNumberFormat="1" applyFont="1" applyFill="1" applyBorder="1" applyAlignment="1">
      <alignment horizontal="left" vertical="center"/>
    </xf>
    <xf numFmtId="0" fontId="33" fillId="3" borderId="7" xfId="2" applyFont="1" applyFill="1" applyAlignment="1">
      <alignment horizontal="left"/>
    </xf>
    <xf numFmtId="0" fontId="33" fillId="3" borderId="7" xfId="2" applyFont="1" applyFill="1"/>
    <xf numFmtId="4" fontId="34" fillId="3" borderId="7" xfId="2" applyNumberFormat="1" applyFont="1" applyFill="1"/>
    <xf numFmtId="0" fontId="36" fillId="5" borderId="0" xfId="0" applyFont="1" applyFill="1" applyBorder="1" applyAlignment="1">
      <alignment horizontal="left"/>
    </xf>
    <xf numFmtId="3" fontId="26" fillId="5" borderId="0" xfId="3" applyNumberFormat="1" applyFont="1" applyFill="1" applyAlignment="1">
      <alignment horizontal="center" vertical="center" wrapText="1"/>
    </xf>
    <xf numFmtId="4" fontId="36" fillId="5" borderId="0" xfId="0" applyNumberFormat="1" applyFont="1" applyFill="1" applyBorder="1"/>
    <xf numFmtId="0" fontId="33" fillId="3" borderId="3" xfId="2" applyFont="1" applyFill="1" applyBorder="1" applyAlignment="1">
      <alignment horizontal="left"/>
    </xf>
    <xf numFmtId="0" fontId="33" fillId="3" borderId="3" xfId="2" applyFont="1" applyFill="1" applyBorder="1"/>
    <xf numFmtId="4" fontId="34" fillId="3" borderId="3" xfId="0" applyNumberFormat="1" applyFont="1" applyFill="1" applyBorder="1"/>
    <xf numFmtId="0" fontId="32" fillId="3" borderId="3" xfId="0" applyFont="1" applyFill="1" applyBorder="1" applyAlignment="1">
      <alignment horizontal="left"/>
    </xf>
    <xf numFmtId="0" fontId="34" fillId="3" borderId="3" xfId="0" applyFont="1" applyFill="1" applyBorder="1"/>
    <xf numFmtId="4" fontId="32" fillId="3" borderId="3" xfId="0" applyNumberFormat="1" applyFont="1" applyFill="1" applyBorder="1"/>
    <xf numFmtId="4" fontId="31" fillId="3" borderId="3" xfId="0" applyNumberFormat="1" applyFont="1" applyFill="1" applyBorder="1" applyAlignment="1">
      <alignment horizontal="right"/>
    </xf>
    <xf numFmtId="4" fontId="34" fillId="3" borderId="0" xfId="0" applyNumberFormat="1" applyFont="1" applyFill="1"/>
    <xf numFmtId="0" fontId="33" fillId="5" borderId="3" xfId="2" applyFont="1" applyFill="1" applyBorder="1" applyAlignment="1">
      <alignment horizontal="left"/>
    </xf>
    <xf numFmtId="0" fontId="33" fillId="5" borderId="3" xfId="2" applyFont="1" applyFill="1" applyBorder="1"/>
    <xf numFmtId="4" fontId="34" fillId="5" borderId="3" xfId="2" applyNumberFormat="1" applyFont="1" applyFill="1" applyBorder="1"/>
    <xf numFmtId="4" fontId="34" fillId="5" borderId="3" xfId="0" applyNumberFormat="1" applyFont="1" applyFill="1" applyBorder="1"/>
    <xf numFmtId="0" fontId="34" fillId="5" borderId="0" xfId="0" applyFont="1" applyFill="1"/>
    <xf numFmtId="4" fontId="32" fillId="5" borderId="8" xfId="0" applyNumberFormat="1" applyFont="1" applyFill="1" applyBorder="1"/>
    <xf numFmtId="4" fontId="31" fillId="5" borderId="8" xfId="0" applyNumberFormat="1" applyFont="1" applyFill="1" applyBorder="1"/>
    <xf numFmtId="0" fontId="32" fillId="5" borderId="3" xfId="0" applyFont="1" applyFill="1" applyBorder="1" applyAlignment="1">
      <alignment horizontal="left"/>
    </xf>
    <xf numFmtId="0" fontId="31" fillId="5" borderId="3" xfId="0" applyFont="1" applyFill="1" applyBorder="1"/>
    <xf numFmtId="4" fontId="32" fillId="5" borderId="3" xfId="0" applyNumberFormat="1" applyFont="1" applyFill="1" applyBorder="1"/>
    <xf numFmtId="4" fontId="31" fillId="5" borderId="3" xfId="0" applyNumberFormat="1" applyFont="1" applyFill="1" applyBorder="1"/>
    <xf numFmtId="0" fontId="38" fillId="0" borderId="3" xfId="0" applyFont="1" applyBorder="1"/>
    <xf numFmtId="4" fontId="7" fillId="0" borderId="3" xfId="0" applyNumberFormat="1" applyFont="1" applyFill="1" applyBorder="1" applyAlignment="1" applyProtection="1">
      <alignment vertical="center"/>
    </xf>
    <xf numFmtId="4" fontId="5" fillId="0" borderId="3" xfId="0" applyNumberFormat="1" applyFont="1" applyFill="1" applyBorder="1" applyAlignment="1">
      <alignment horizontal="right"/>
    </xf>
    <xf numFmtId="4" fontId="7" fillId="3" borderId="3" xfId="0" applyNumberFormat="1" applyFont="1" applyFill="1" applyBorder="1" applyAlignment="1" applyProtection="1">
      <alignment vertical="center"/>
    </xf>
    <xf numFmtId="4" fontId="7" fillId="0" borderId="3" xfId="0" applyNumberFormat="1" applyFont="1" applyFill="1" applyBorder="1" applyAlignment="1" applyProtection="1">
      <alignment vertical="center" wrapText="1"/>
    </xf>
    <xf numFmtId="4" fontId="5" fillId="0" borderId="3" xfId="0" applyNumberFormat="1" applyFont="1" applyBorder="1" applyAlignment="1">
      <alignment horizontal="right"/>
    </xf>
    <xf numFmtId="4" fontId="5" fillId="3" borderId="3" xfId="0" applyNumberFormat="1" applyFont="1" applyFill="1" applyBorder="1" applyAlignment="1" applyProtection="1">
      <alignment horizontal="right" wrapText="1"/>
    </xf>
    <xf numFmtId="4" fontId="8" fillId="0" borderId="3" xfId="0" applyNumberFormat="1" applyFont="1" applyFill="1" applyBorder="1" applyAlignment="1" applyProtection="1">
      <alignment horizontal="left" vertical="center" wrapText="1"/>
    </xf>
    <xf numFmtId="4" fontId="5" fillId="3" borderId="3" xfId="0" quotePrefix="1" applyNumberFormat="1" applyFont="1" applyFill="1" applyBorder="1" applyAlignment="1">
      <alignment horizontal="left" wrapText="1"/>
    </xf>
    <xf numFmtId="4" fontId="5" fillId="3" borderId="3" xfId="0" applyNumberFormat="1" applyFont="1" applyFill="1" applyBorder="1" applyAlignment="1" applyProtection="1">
      <alignment horizontal="center" vertical="center" wrapText="1"/>
    </xf>
    <xf numFmtId="4" fontId="5" fillId="3" borderId="3" xfId="0" applyNumberFormat="1" applyFont="1" applyFill="1" applyBorder="1" applyAlignment="1" applyProtection="1">
      <alignment horizontal="left" vertical="center" wrapText="1"/>
    </xf>
    <xf numFmtId="4" fontId="6" fillId="3" borderId="3" xfId="0" applyNumberFormat="1" applyFont="1" applyFill="1" applyBorder="1" applyAlignment="1" applyProtection="1">
      <alignment wrapText="1"/>
    </xf>
    <xf numFmtId="4" fontId="4" fillId="3" borderId="3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4" fontId="7" fillId="2" borderId="3" xfId="0" applyNumberFormat="1" applyFont="1" applyFill="1" applyBorder="1" applyAlignment="1" applyProtection="1">
      <alignment vertical="center" wrapText="1"/>
    </xf>
    <xf numFmtId="4" fontId="8" fillId="3" borderId="3" xfId="0" applyNumberFormat="1" applyFont="1" applyFill="1" applyBorder="1" applyAlignment="1" applyProtection="1">
      <alignment vertical="center" wrapText="1"/>
    </xf>
    <xf numFmtId="4" fontId="5" fillId="3" borderId="3" xfId="0" applyNumberFormat="1" applyFont="1" applyFill="1" applyBorder="1" applyAlignment="1">
      <alignment horizontal="right"/>
    </xf>
    <xf numFmtId="0" fontId="40" fillId="3" borderId="3" xfId="0" applyNumberFormat="1" applyFont="1" applyFill="1" applyBorder="1" applyAlignment="1" applyProtection="1">
      <alignment horizontal="center" vertical="center" wrapText="1"/>
    </xf>
    <xf numFmtId="0" fontId="41" fillId="2" borderId="3" xfId="0" applyNumberFormat="1" applyFont="1" applyFill="1" applyBorder="1" applyAlignment="1" applyProtection="1">
      <alignment horizontal="left" vertical="center" wrapText="1"/>
    </xf>
    <xf numFmtId="4" fontId="42" fillId="2" borderId="3" xfId="0" applyNumberFormat="1" applyFont="1" applyFill="1" applyBorder="1" applyAlignment="1">
      <alignment horizontal="right"/>
    </xf>
    <xf numFmtId="4" fontId="43" fillId="0" borderId="3" xfId="0" applyNumberFormat="1" applyFont="1" applyBorder="1"/>
    <xf numFmtId="0" fontId="44" fillId="2" borderId="19" xfId="5" applyFont="1" applyFill="1" applyBorder="1" applyAlignment="1">
      <alignment horizontal="center" vertical="center" wrapText="1"/>
    </xf>
    <xf numFmtId="49" fontId="41" fillId="0" borderId="19" xfId="6" applyNumberFormat="1" applyFont="1" applyBorder="1" applyAlignment="1">
      <alignment horizontal="left" vertical="center" wrapText="1"/>
    </xf>
    <xf numFmtId="49" fontId="41" fillId="2" borderId="19" xfId="5" applyNumberFormat="1" applyFont="1" applyFill="1" applyBorder="1" applyAlignment="1">
      <alignment horizontal="left" vertical="center" wrapText="1"/>
    </xf>
    <xf numFmtId="4" fontId="42" fillId="2" borderId="3" xfId="0" applyNumberFormat="1" applyFont="1" applyFill="1" applyBorder="1" applyAlignment="1" applyProtection="1">
      <alignment horizontal="right" wrapText="1"/>
    </xf>
    <xf numFmtId="0" fontId="45" fillId="2" borderId="3" xfId="0" applyNumberFormat="1" applyFont="1" applyFill="1" applyBorder="1" applyAlignment="1" applyProtection="1">
      <alignment horizontal="left" vertical="center" wrapText="1" indent="1"/>
    </xf>
    <xf numFmtId="0" fontId="46" fillId="2" borderId="3" xfId="0" applyNumberFormat="1" applyFont="1" applyFill="1" applyBorder="1" applyAlignment="1" applyProtection="1">
      <alignment horizontal="left" vertical="center" wrapText="1"/>
    </xf>
    <xf numFmtId="4" fontId="40" fillId="2" borderId="3" xfId="0" applyNumberFormat="1" applyFont="1" applyFill="1" applyBorder="1" applyAlignment="1">
      <alignment horizontal="right"/>
    </xf>
    <xf numFmtId="4" fontId="47" fillId="0" borderId="3" xfId="0" applyNumberFormat="1" applyFont="1" applyBorder="1"/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8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7" fillId="0" borderId="2" xfId="0" applyNumberFormat="1" applyFont="1" applyFill="1" applyBorder="1" applyAlignment="1" applyProtection="1">
      <alignment vertical="center"/>
    </xf>
    <xf numFmtId="0" fontId="8" fillId="0" borderId="1" xfId="0" quotePrefix="1" applyFont="1" applyFill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5" fillId="3" borderId="3" xfId="0" quotePrefix="1" applyFont="1" applyFill="1" applyBorder="1" applyAlignment="1">
      <alignment horizontal="left" vertical="center" wrapText="1"/>
    </xf>
    <xf numFmtId="0" fontId="8" fillId="0" borderId="1" xfId="0" quotePrefix="1" applyFont="1" applyBorder="1" applyAlignment="1">
      <alignment horizontal="left" vertical="center"/>
    </xf>
    <xf numFmtId="0" fontId="8" fillId="3" borderId="1" xfId="0" quotePrefix="1" applyNumberFormat="1" applyFont="1" applyFill="1" applyBorder="1" applyAlignment="1" applyProtection="1">
      <alignment horizontal="left" vertical="center" wrapText="1"/>
    </xf>
    <xf numFmtId="0" fontId="8" fillId="0" borderId="1" xfId="0" quotePrefix="1" applyNumberFormat="1" applyFont="1" applyFill="1" applyBorder="1" applyAlignment="1" applyProtection="1">
      <alignment horizontal="left" vertical="center" wrapText="1"/>
    </xf>
    <xf numFmtId="0" fontId="8" fillId="2" borderId="5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5" fillId="3" borderId="1" xfId="0" quotePrefix="1" applyFont="1" applyFill="1" applyBorder="1" applyAlignment="1">
      <alignment horizontal="left" wrapText="1"/>
    </xf>
    <xf numFmtId="0" fontId="5" fillId="3" borderId="2" xfId="0" quotePrefix="1" applyFont="1" applyFill="1" applyBorder="1" applyAlignment="1">
      <alignment horizontal="left" wrapText="1"/>
    </xf>
    <xf numFmtId="0" fontId="5" fillId="3" borderId="4" xfId="0" quotePrefix="1" applyFont="1" applyFill="1" applyBorder="1" applyAlignment="1">
      <alignment horizontal="left" wrapText="1"/>
    </xf>
    <xf numFmtId="0" fontId="8" fillId="2" borderId="0" xfId="0" applyNumberFormat="1" applyFont="1" applyFill="1" applyBorder="1" applyAlignment="1" applyProtection="1">
      <alignment horizontal="left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2" xfId="0" quotePrefix="1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39" fillId="3" borderId="1" xfId="0" applyFont="1" applyFill="1" applyBorder="1" applyAlignment="1">
      <alignment horizontal="center"/>
    </xf>
    <xf numFmtId="0" fontId="39" fillId="3" borderId="2" xfId="0" applyFont="1" applyFill="1" applyBorder="1" applyAlignment="1">
      <alignment horizontal="center"/>
    </xf>
    <xf numFmtId="0" fontId="39" fillId="3" borderId="4" xfId="0" applyFont="1" applyFill="1" applyBorder="1" applyAlignment="1">
      <alignment horizontal="center"/>
    </xf>
    <xf numFmtId="0" fontId="23" fillId="3" borderId="1" xfId="0" quotePrefix="1" applyFont="1" applyFill="1" applyBorder="1" applyAlignment="1">
      <alignment horizontal="center" vertical="center"/>
    </xf>
    <xf numFmtId="0" fontId="23" fillId="3" borderId="2" xfId="0" quotePrefix="1" applyFont="1" applyFill="1" applyBorder="1" applyAlignment="1">
      <alignment horizontal="center" vertical="center"/>
    </xf>
    <xf numFmtId="0" fontId="23" fillId="3" borderId="4" xfId="0" quotePrefix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4" fillId="3" borderId="16" xfId="0" applyNumberFormat="1" applyFont="1" applyFill="1" applyBorder="1" applyAlignment="1" applyProtection="1">
      <alignment horizontal="center" vertical="center" wrapText="1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3" borderId="4" xfId="0" applyNumberFormat="1" applyFont="1" applyFill="1" applyBorder="1" applyAlignment="1" applyProtection="1">
      <alignment horizontal="center" vertical="center" wrapText="1"/>
    </xf>
    <xf numFmtId="0" fontId="5" fillId="3" borderId="16" xfId="0" applyNumberFormat="1" applyFont="1" applyFill="1" applyBorder="1" applyAlignment="1" applyProtection="1">
      <alignment horizontal="center" vertical="center" wrapText="1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5" fillId="3" borderId="4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15" xfId="0" applyNumberFormat="1" applyFont="1" applyFill="1" applyBorder="1" applyAlignment="1" applyProtection="1">
      <alignment horizontal="center" vertical="center" wrapText="1"/>
    </xf>
    <xf numFmtId="0" fontId="2" fillId="2" borderId="12" xfId="0" applyNumberFormat="1" applyFont="1" applyFill="1" applyBorder="1" applyAlignment="1" applyProtection="1">
      <alignment horizontal="center" vertical="center" wrapText="1"/>
    </xf>
    <xf numFmtId="0" fontId="2" fillId="2" borderId="13" xfId="0" applyNumberFormat="1" applyFont="1" applyFill="1" applyBorder="1" applyAlignment="1" applyProtection="1">
      <alignment horizontal="center" vertical="center" wrapText="1"/>
    </xf>
    <xf numFmtId="0" fontId="2" fillId="2" borderId="23" xfId="0" applyNumberFormat="1" applyFont="1" applyFill="1" applyBorder="1" applyAlignment="1" applyProtection="1">
      <alignment horizontal="center" vertical="center" wrapText="1"/>
    </xf>
    <xf numFmtId="0" fontId="39" fillId="3" borderId="3" xfId="0" applyFont="1" applyFill="1" applyBorder="1" applyAlignment="1">
      <alignment horizontal="center"/>
    </xf>
    <xf numFmtId="3" fontId="19" fillId="0" borderId="5" xfId="3" applyNumberFormat="1" applyFont="1" applyBorder="1" applyAlignment="1">
      <alignment horizontal="left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</cellXfs>
  <cellStyles count="7">
    <cellStyle name="Bilješka" xfId="2" builtinId="10"/>
    <cellStyle name="Normalno" xfId="0" builtinId="0"/>
    <cellStyle name="Normalno 2" xfId="5" xr:uid="{00000000-0005-0000-0000-000003000000}"/>
    <cellStyle name="Normalno 4" xfId="6" xr:uid="{00000000-0005-0000-0000-000004000000}"/>
    <cellStyle name="Obično 2" xfId="3" xr:uid="{00000000-0005-0000-0000-000005000000}"/>
    <cellStyle name="Obično 3" xfId="4" xr:uid="{00000000-0005-0000-0000-000006000000}"/>
    <cellStyle name="Obično_List4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36"/>
  <sheetViews>
    <sheetView zoomScaleNormal="100" workbookViewId="0">
      <selection activeCell="B2" sqref="B2:K2"/>
    </sheetView>
  </sheetViews>
  <sheetFormatPr defaultRowHeight="15" x14ac:dyDescent="0.25"/>
  <cols>
    <col min="6" max="9" width="25.28515625" customWidth="1"/>
    <col min="10" max="11" width="15.7109375" customWidth="1"/>
    <col min="12" max="12" width="25.28515625" customWidth="1"/>
  </cols>
  <sheetData>
    <row r="1" spans="2:12" ht="42" customHeight="1" x14ac:dyDescent="0.25">
      <c r="B1" s="256" t="s">
        <v>238</v>
      </c>
      <c r="C1" s="256"/>
      <c r="D1" s="256"/>
      <c r="E1" s="256"/>
      <c r="F1" s="256"/>
      <c r="G1" s="256"/>
      <c r="H1" s="256"/>
      <c r="I1" s="256"/>
      <c r="J1" s="256"/>
      <c r="K1" s="256"/>
      <c r="L1" s="9"/>
    </row>
    <row r="2" spans="2:12" ht="18" customHeight="1" x14ac:dyDescent="0.25"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3"/>
    </row>
    <row r="3" spans="2:12" ht="15.75" customHeight="1" x14ac:dyDescent="0.25">
      <c r="B3" s="256" t="s">
        <v>9</v>
      </c>
      <c r="C3" s="256"/>
      <c r="D3" s="256"/>
      <c r="E3" s="256"/>
      <c r="F3" s="256"/>
      <c r="G3" s="256"/>
      <c r="H3" s="256"/>
      <c r="I3" s="256"/>
      <c r="J3" s="256"/>
      <c r="K3" s="256"/>
      <c r="L3" s="8"/>
    </row>
    <row r="4" spans="2:12" ht="18" x14ac:dyDescent="0.25"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4"/>
    </row>
    <row r="5" spans="2:12" ht="18" customHeight="1" x14ac:dyDescent="0.25">
      <c r="B5" s="256" t="s">
        <v>36</v>
      </c>
      <c r="C5" s="256"/>
      <c r="D5" s="256"/>
      <c r="E5" s="256"/>
      <c r="F5" s="256"/>
      <c r="G5" s="256"/>
      <c r="H5" s="256"/>
      <c r="I5" s="256"/>
      <c r="J5" s="256"/>
      <c r="K5" s="256"/>
      <c r="L5" s="7"/>
    </row>
    <row r="6" spans="2:12" ht="18" customHeight="1" x14ac:dyDescent="0.25"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7"/>
    </row>
    <row r="7" spans="2:12" ht="18" customHeight="1" x14ac:dyDescent="0.25">
      <c r="B7" s="273" t="s">
        <v>43</v>
      </c>
      <c r="C7" s="273"/>
      <c r="D7" s="273"/>
      <c r="E7" s="273"/>
      <c r="F7" s="273"/>
      <c r="G7" s="29"/>
      <c r="H7" s="25"/>
      <c r="I7" s="25"/>
      <c r="J7" s="26"/>
      <c r="K7" s="26"/>
    </row>
    <row r="8" spans="2:12" ht="25.5" x14ac:dyDescent="0.25">
      <c r="B8" s="266" t="s">
        <v>7</v>
      </c>
      <c r="C8" s="266"/>
      <c r="D8" s="266"/>
      <c r="E8" s="266"/>
      <c r="F8" s="266"/>
      <c r="G8" s="10" t="s">
        <v>71</v>
      </c>
      <c r="H8" s="10" t="s">
        <v>72</v>
      </c>
      <c r="I8" s="10" t="s">
        <v>73</v>
      </c>
      <c r="J8" s="10" t="s">
        <v>18</v>
      </c>
      <c r="K8" s="10" t="s">
        <v>34</v>
      </c>
    </row>
    <row r="9" spans="2:12" x14ac:dyDescent="0.25">
      <c r="B9" s="267">
        <v>1</v>
      </c>
      <c r="C9" s="267"/>
      <c r="D9" s="267"/>
      <c r="E9" s="267"/>
      <c r="F9" s="268"/>
      <c r="G9" s="15">
        <v>2</v>
      </c>
      <c r="H9" s="14">
        <v>3</v>
      </c>
      <c r="I9" s="14">
        <v>4</v>
      </c>
      <c r="J9" s="14" t="s">
        <v>231</v>
      </c>
      <c r="K9" s="14" t="s">
        <v>232</v>
      </c>
    </row>
    <row r="10" spans="2:12" x14ac:dyDescent="0.25">
      <c r="B10" s="262" t="s">
        <v>20</v>
      </c>
      <c r="C10" s="263"/>
      <c r="D10" s="263"/>
      <c r="E10" s="263"/>
      <c r="F10" s="264"/>
      <c r="G10" s="227">
        <v>1037951.67</v>
      </c>
      <c r="H10" s="239">
        <v>1081836.97</v>
      </c>
      <c r="I10" s="239">
        <v>1172956.03</v>
      </c>
      <c r="J10" s="228">
        <f>I10/G10*100</f>
        <v>113.00680599126547</v>
      </c>
      <c r="K10" s="228">
        <f>I10/H10*100</f>
        <v>108.42262397447927</v>
      </c>
    </row>
    <row r="11" spans="2:12" x14ac:dyDescent="0.25">
      <c r="B11" s="265" t="s">
        <v>19</v>
      </c>
      <c r="C11" s="264"/>
      <c r="D11" s="264"/>
      <c r="E11" s="264"/>
      <c r="F11" s="264"/>
      <c r="G11" s="227">
        <v>0</v>
      </c>
      <c r="H11" s="239">
        <v>0</v>
      </c>
      <c r="I11" s="239">
        <v>0</v>
      </c>
      <c r="J11" s="228" t="e">
        <f t="shared" ref="J11:J16" si="0">I11/G11*100</f>
        <v>#DIV/0!</v>
      </c>
      <c r="K11" s="228" t="e">
        <f t="shared" ref="K11:K16" si="1">I11/H11*100</f>
        <v>#DIV/0!</v>
      </c>
    </row>
    <row r="12" spans="2:12" x14ac:dyDescent="0.25">
      <c r="B12" s="259" t="s">
        <v>0</v>
      </c>
      <c r="C12" s="260"/>
      <c r="D12" s="260"/>
      <c r="E12" s="260"/>
      <c r="F12" s="261"/>
      <c r="G12" s="229">
        <f>SUM(G10:G11)</f>
        <v>1037951.67</v>
      </c>
      <c r="H12" s="229">
        <f t="shared" ref="H12:I12" si="2">SUM(H10:H11)</f>
        <v>1081836.97</v>
      </c>
      <c r="I12" s="229">
        <f t="shared" si="2"/>
        <v>1172956.03</v>
      </c>
      <c r="J12" s="243">
        <f t="shared" si="0"/>
        <v>113.00680599126547</v>
      </c>
      <c r="K12" s="243">
        <f t="shared" si="1"/>
        <v>108.42262397447927</v>
      </c>
    </row>
    <row r="13" spans="2:12" x14ac:dyDescent="0.25">
      <c r="B13" s="272" t="s">
        <v>21</v>
      </c>
      <c r="C13" s="263"/>
      <c r="D13" s="263"/>
      <c r="E13" s="263"/>
      <c r="F13" s="263"/>
      <c r="G13" s="230">
        <v>955917.3</v>
      </c>
      <c r="H13" s="239">
        <v>1035708.16</v>
      </c>
      <c r="I13" s="239">
        <v>1107729.25</v>
      </c>
      <c r="J13" s="228">
        <f t="shared" si="0"/>
        <v>115.8812849186849</v>
      </c>
      <c r="K13" s="228">
        <f t="shared" si="1"/>
        <v>106.95380154193244</v>
      </c>
    </row>
    <row r="14" spans="2:12" x14ac:dyDescent="0.25">
      <c r="B14" s="270" t="s">
        <v>22</v>
      </c>
      <c r="C14" s="264"/>
      <c r="D14" s="264"/>
      <c r="E14" s="264"/>
      <c r="F14" s="264"/>
      <c r="G14" s="227">
        <v>83114.05</v>
      </c>
      <c r="H14" s="240">
        <v>57731.42</v>
      </c>
      <c r="I14" s="240">
        <v>41327.089999999997</v>
      </c>
      <c r="J14" s="228">
        <f t="shared" si="0"/>
        <v>49.723350023251179</v>
      </c>
      <c r="K14" s="228">
        <f t="shared" si="1"/>
        <v>71.585091792303047</v>
      </c>
    </row>
    <row r="15" spans="2:12" x14ac:dyDescent="0.25">
      <c r="B15" s="6" t="s">
        <v>1</v>
      </c>
      <c r="C15" s="23"/>
      <c r="D15" s="23"/>
      <c r="E15" s="23"/>
      <c r="F15" s="23"/>
      <c r="G15" s="229">
        <f>SUM(G13:G14)</f>
        <v>1039031.3500000001</v>
      </c>
      <c r="H15" s="229">
        <f t="shared" ref="H15:I15" si="3">SUM(H13:H14)</f>
        <v>1093439.58</v>
      </c>
      <c r="I15" s="229">
        <f t="shared" si="3"/>
        <v>1149056.3400000001</v>
      </c>
      <c r="J15" s="243">
        <f t="shared" si="0"/>
        <v>110.58918867077494</v>
      </c>
      <c r="K15" s="243">
        <f t="shared" si="1"/>
        <v>105.08640449982613</v>
      </c>
    </row>
    <row r="16" spans="2:12" x14ac:dyDescent="0.25">
      <c r="B16" s="271" t="s">
        <v>2</v>
      </c>
      <c r="C16" s="260"/>
      <c r="D16" s="260"/>
      <c r="E16" s="260"/>
      <c r="F16" s="260"/>
      <c r="G16" s="242">
        <f>G12-G15</f>
        <v>-1079.6800000000512</v>
      </c>
      <c r="H16" s="232">
        <f>H12-H15</f>
        <v>-11602.610000000102</v>
      </c>
      <c r="I16" s="232">
        <f>I12-I15</f>
        <v>23899.689999999944</v>
      </c>
      <c r="J16" s="243">
        <f t="shared" si="0"/>
        <v>-2213.5901378185031</v>
      </c>
      <c r="K16" s="243">
        <f t="shared" si="1"/>
        <v>-205.9854636155118</v>
      </c>
    </row>
    <row r="17" spans="1:48" ht="18" x14ac:dyDescent="0.25"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1"/>
    </row>
    <row r="18" spans="1:48" ht="18" customHeight="1" x14ac:dyDescent="0.25">
      <c r="B18" s="279" t="s">
        <v>40</v>
      </c>
      <c r="C18" s="279"/>
      <c r="D18" s="279"/>
      <c r="E18" s="279"/>
      <c r="F18" s="279"/>
      <c r="G18" s="24"/>
      <c r="H18" s="25"/>
      <c r="I18" s="25"/>
      <c r="J18" s="26"/>
      <c r="K18" s="26"/>
      <c r="L18" s="1"/>
    </row>
    <row r="19" spans="1:48" ht="25.5" x14ac:dyDescent="0.25">
      <c r="B19" s="266" t="s">
        <v>7</v>
      </c>
      <c r="C19" s="266"/>
      <c r="D19" s="266"/>
      <c r="E19" s="266"/>
      <c r="F19" s="266"/>
      <c r="G19" s="10" t="s">
        <v>71</v>
      </c>
      <c r="H19" s="10" t="s">
        <v>72</v>
      </c>
      <c r="I19" s="10" t="s">
        <v>73</v>
      </c>
      <c r="J19" s="2" t="s">
        <v>18</v>
      </c>
      <c r="K19" s="2" t="s">
        <v>34</v>
      </c>
    </row>
    <row r="20" spans="1:48" x14ac:dyDescent="0.25">
      <c r="B20" s="280">
        <v>1</v>
      </c>
      <c r="C20" s="281"/>
      <c r="D20" s="281"/>
      <c r="E20" s="281"/>
      <c r="F20" s="281"/>
      <c r="G20" s="16">
        <v>2</v>
      </c>
      <c r="H20" s="14">
        <v>3</v>
      </c>
      <c r="I20" s="14">
        <v>4</v>
      </c>
      <c r="J20" s="14" t="s">
        <v>231</v>
      </c>
      <c r="K20" s="14" t="s">
        <v>232</v>
      </c>
    </row>
    <row r="21" spans="1:48" ht="15.75" customHeight="1" x14ac:dyDescent="0.25">
      <c r="B21" s="262" t="s">
        <v>23</v>
      </c>
      <c r="C21" s="282"/>
      <c r="D21" s="282"/>
      <c r="E21" s="282"/>
      <c r="F21" s="282"/>
      <c r="G21" s="233"/>
      <c r="H21" s="231"/>
      <c r="I21" s="231"/>
      <c r="J21" s="231"/>
      <c r="K21" s="231"/>
    </row>
    <row r="22" spans="1:48" x14ac:dyDescent="0.25">
      <c r="B22" s="262" t="s">
        <v>24</v>
      </c>
      <c r="C22" s="263"/>
      <c r="D22" s="263"/>
      <c r="E22" s="263"/>
      <c r="F22" s="263"/>
      <c r="G22" s="230"/>
      <c r="H22" s="231"/>
      <c r="I22" s="231"/>
      <c r="J22" s="231"/>
      <c r="K22" s="231"/>
    </row>
    <row r="23" spans="1:48" ht="15" customHeight="1" x14ac:dyDescent="0.25">
      <c r="B23" s="276" t="s">
        <v>35</v>
      </c>
      <c r="C23" s="277"/>
      <c r="D23" s="277"/>
      <c r="E23" s="277"/>
      <c r="F23" s="278"/>
      <c r="G23" s="234"/>
      <c r="H23" s="235"/>
      <c r="I23" s="235"/>
      <c r="J23" s="235"/>
      <c r="K23" s="235"/>
    </row>
    <row r="24" spans="1:48" s="19" customFormat="1" ht="15" customHeight="1" x14ac:dyDescent="0.25">
      <c r="A24"/>
      <c r="B24" s="262" t="s">
        <v>13</v>
      </c>
      <c r="C24" s="263"/>
      <c r="D24" s="263"/>
      <c r="E24" s="263"/>
      <c r="F24" s="263"/>
      <c r="G24" s="230">
        <v>6674.03</v>
      </c>
      <c r="H24" s="241">
        <v>11602.61</v>
      </c>
      <c r="I24" s="241">
        <v>7123.29</v>
      </c>
      <c r="J24" s="231">
        <f>I24/G24*100</f>
        <v>106.73146509680058</v>
      </c>
      <c r="K24" s="231">
        <f>I24/H24*100</f>
        <v>61.393858795564093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</row>
    <row r="25" spans="1:48" s="19" customFormat="1" ht="15" customHeight="1" x14ac:dyDescent="0.25">
      <c r="A25"/>
      <c r="B25" s="262" t="s">
        <v>39</v>
      </c>
      <c r="C25" s="263"/>
      <c r="D25" s="263"/>
      <c r="E25" s="263"/>
      <c r="F25" s="263"/>
      <c r="G25" s="230"/>
      <c r="H25" s="231"/>
      <c r="I25" s="231"/>
      <c r="J25" s="231"/>
      <c r="K25" s="231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</row>
    <row r="26" spans="1:48" s="22" customFormat="1" x14ac:dyDescent="0.25">
      <c r="A26" s="21"/>
      <c r="B26" s="276" t="s">
        <v>41</v>
      </c>
      <c r="C26" s="277"/>
      <c r="D26" s="277"/>
      <c r="E26" s="277"/>
      <c r="F26" s="278"/>
      <c r="G26" s="234"/>
      <c r="H26" s="236"/>
      <c r="I26" s="236"/>
      <c r="J26" s="236"/>
      <c r="K26" s="236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</row>
    <row r="27" spans="1:48" ht="15.75" x14ac:dyDescent="0.25">
      <c r="B27" s="269" t="s">
        <v>42</v>
      </c>
      <c r="C27" s="269"/>
      <c r="D27" s="269"/>
      <c r="E27" s="269"/>
      <c r="F27" s="269"/>
      <c r="G27" s="237"/>
      <c r="H27" s="238"/>
      <c r="I27" s="238"/>
      <c r="J27" s="238"/>
      <c r="K27" s="238"/>
    </row>
    <row r="29" spans="1:48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7"/>
    </row>
    <row r="30" spans="1:48" x14ac:dyDescent="0.25">
      <c r="B30" s="257" t="s">
        <v>46</v>
      </c>
      <c r="C30" s="257"/>
      <c r="D30" s="257"/>
      <c r="E30" s="257"/>
      <c r="F30" s="257"/>
      <c r="G30" s="257"/>
      <c r="H30" s="257"/>
      <c r="I30" s="257"/>
      <c r="J30" s="257"/>
      <c r="K30" s="257"/>
    </row>
    <row r="31" spans="1:48" ht="15" customHeight="1" x14ac:dyDescent="0.25">
      <c r="B31" s="257" t="s">
        <v>47</v>
      </c>
      <c r="C31" s="257"/>
      <c r="D31" s="257"/>
      <c r="E31" s="257"/>
      <c r="F31" s="257"/>
      <c r="G31" s="257"/>
      <c r="H31" s="257"/>
      <c r="I31" s="257"/>
      <c r="J31" s="257"/>
      <c r="K31" s="257"/>
    </row>
    <row r="32" spans="1:48" ht="15" customHeight="1" x14ac:dyDescent="0.25">
      <c r="B32" s="257" t="s">
        <v>49</v>
      </c>
      <c r="C32" s="257"/>
      <c r="D32" s="257"/>
      <c r="E32" s="257"/>
      <c r="F32" s="257"/>
      <c r="G32" s="257"/>
      <c r="H32" s="257"/>
      <c r="I32" s="257"/>
      <c r="J32" s="257"/>
      <c r="K32" s="257"/>
    </row>
    <row r="33" spans="2:11" ht="15" customHeight="1" x14ac:dyDescent="0.25">
      <c r="B33" s="257" t="s">
        <v>50</v>
      </c>
      <c r="C33" s="257"/>
      <c r="D33" s="257"/>
      <c r="E33" s="257"/>
      <c r="F33" s="257"/>
      <c r="G33" s="257"/>
      <c r="H33" s="257"/>
      <c r="I33" s="257"/>
      <c r="J33" s="257"/>
      <c r="K33" s="257"/>
    </row>
    <row r="34" spans="2:11" ht="36.75" customHeight="1" x14ac:dyDescent="0.25">
      <c r="B34" s="257"/>
      <c r="C34" s="257"/>
      <c r="D34" s="257"/>
      <c r="E34" s="257"/>
      <c r="F34" s="257"/>
      <c r="G34" s="257"/>
      <c r="H34" s="257"/>
      <c r="I34" s="257"/>
      <c r="J34" s="257"/>
      <c r="K34" s="257"/>
    </row>
    <row r="35" spans="2:11" ht="15" customHeight="1" x14ac:dyDescent="0.25">
      <c r="B35" s="258" t="s">
        <v>51</v>
      </c>
      <c r="C35" s="258"/>
      <c r="D35" s="258"/>
      <c r="E35" s="258"/>
      <c r="F35" s="258"/>
      <c r="G35" s="258"/>
      <c r="H35" s="258"/>
      <c r="I35" s="258"/>
      <c r="J35" s="258"/>
      <c r="K35" s="258"/>
    </row>
    <row r="36" spans="2:11" x14ac:dyDescent="0.25">
      <c r="B36" s="258"/>
      <c r="C36" s="258"/>
      <c r="D36" s="258"/>
      <c r="E36" s="258"/>
      <c r="F36" s="258"/>
      <c r="G36" s="258"/>
      <c r="H36" s="258"/>
      <c r="I36" s="258"/>
      <c r="J36" s="258"/>
      <c r="K36" s="258"/>
    </row>
  </sheetData>
  <mergeCells count="31">
    <mergeCell ref="B32:K32"/>
    <mergeCell ref="B2:K2"/>
    <mergeCell ref="B4:K4"/>
    <mergeCell ref="B6:K6"/>
    <mergeCell ref="B17:K17"/>
    <mergeCell ref="B5:K5"/>
    <mergeCell ref="B3:K3"/>
    <mergeCell ref="B26:F26"/>
    <mergeCell ref="B23:F23"/>
    <mergeCell ref="B18:F18"/>
    <mergeCell ref="B24:F24"/>
    <mergeCell ref="B25:F25"/>
    <mergeCell ref="B19:F19"/>
    <mergeCell ref="B20:F20"/>
    <mergeCell ref="B21:F21"/>
    <mergeCell ref="B1:K1"/>
    <mergeCell ref="B33:K34"/>
    <mergeCell ref="B35:K36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K30"/>
    <mergeCell ref="B31:K31"/>
    <mergeCell ref="B7:F7"/>
  </mergeCell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O154"/>
  <sheetViews>
    <sheetView zoomScale="90" zoomScaleNormal="90" workbookViewId="0">
      <selection activeCell="G8" sqref="G8:I8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style="107" customWidth="1"/>
    <col min="6" max="6" width="44.7109375" customWidth="1"/>
    <col min="7" max="9" width="25.28515625" customWidth="1"/>
    <col min="10" max="11" width="15.7109375" customWidth="1"/>
    <col min="15" max="15" width="12.5703125" bestFit="1" customWidth="1"/>
  </cols>
  <sheetData>
    <row r="1" spans="2:11" ht="18.75" thickBot="1" x14ac:dyDescent="0.3"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2:11" ht="15.75" customHeight="1" x14ac:dyDescent="0.25">
      <c r="B2" s="289" t="s">
        <v>9</v>
      </c>
      <c r="C2" s="290"/>
      <c r="D2" s="290"/>
      <c r="E2" s="290"/>
      <c r="F2" s="290"/>
      <c r="G2" s="290"/>
      <c r="H2" s="290"/>
      <c r="I2" s="290"/>
      <c r="J2" s="290"/>
      <c r="K2" s="291"/>
    </row>
    <row r="3" spans="2:11" ht="18" x14ac:dyDescent="0.25">
      <c r="B3" s="303"/>
      <c r="C3" s="274"/>
      <c r="D3" s="274"/>
      <c r="E3" s="274"/>
      <c r="F3" s="274"/>
      <c r="G3" s="274"/>
      <c r="H3" s="274"/>
      <c r="I3" s="274"/>
      <c r="J3" s="274"/>
      <c r="K3" s="304"/>
    </row>
    <row r="4" spans="2:11" ht="15.75" customHeight="1" x14ac:dyDescent="0.25">
      <c r="B4" s="292" t="s">
        <v>37</v>
      </c>
      <c r="C4" s="256"/>
      <c r="D4" s="256"/>
      <c r="E4" s="256"/>
      <c r="F4" s="256"/>
      <c r="G4" s="256"/>
      <c r="H4" s="256"/>
      <c r="I4" s="256"/>
      <c r="J4" s="256"/>
      <c r="K4" s="293"/>
    </row>
    <row r="5" spans="2:11" ht="18" x14ac:dyDescent="0.25">
      <c r="B5" s="303"/>
      <c r="C5" s="274"/>
      <c r="D5" s="274"/>
      <c r="E5" s="274"/>
      <c r="F5" s="274"/>
      <c r="G5" s="274"/>
      <c r="H5" s="274"/>
      <c r="I5" s="274"/>
      <c r="J5" s="274"/>
      <c r="K5" s="304"/>
    </row>
    <row r="6" spans="2:11" ht="15.75" customHeight="1" x14ac:dyDescent="0.25">
      <c r="B6" s="292" t="s">
        <v>28</v>
      </c>
      <c r="C6" s="256"/>
      <c r="D6" s="256"/>
      <c r="E6" s="256"/>
      <c r="F6" s="256"/>
      <c r="G6" s="256"/>
      <c r="H6" s="256"/>
      <c r="I6" s="256"/>
      <c r="J6" s="256"/>
      <c r="K6" s="293"/>
    </row>
    <row r="7" spans="2:11" ht="18" x14ac:dyDescent="0.25">
      <c r="B7" s="300"/>
      <c r="C7" s="301"/>
      <c r="D7" s="301"/>
      <c r="E7" s="301"/>
      <c r="F7" s="301"/>
      <c r="G7" s="301"/>
      <c r="H7" s="301"/>
      <c r="I7" s="301"/>
      <c r="J7" s="301"/>
      <c r="K7" s="302"/>
    </row>
    <row r="8" spans="2:11" ht="45" customHeight="1" x14ac:dyDescent="0.25">
      <c r="B8" s="297" t="s">
        <v>7</v>
      </c>
      <c r="C8" s="298"/>
      <c r="D8" s="298"/>
      <c r="E8" s="298"/>
      <c r="F8" s="299"/>
      <c r="G8" s="18" t="s">
        <v>71</v>
      </c>
      <c r="H8" s="18" t="s">
        <v>72</v>
      </c>
      <c r="I8" s="18" t="s">
        <v>73</v>
      </c>
      <c r="J8" s="18" t="s">
        <v>18</v>
      </c>
      <c r="K8" s="101" t="s">
        <v>34</v>
      </c>
    </row>
    <row r="9" spans="2:11" x14ac:dyDescent="0.25">
      <c r="B9" s="294">
        <v>1</v>
      </c>
      <c r="C9" s="295"/>
      <c r="D9" s="295"/>
      <c r="E9" s="295"/>
      <c r="F9" s="296"/>
      <c r="G9" s="20">
        <v>2</v>
      </c>
      <c r="H9" s="20">
        <v>3</v>
      </c>
      <c r="I9" s="20">
        <v>4</v>
      </c>
      <c r="J9" s="20" t="s">
        <v>231</v>
      </c>
      <c r="K9" s="102" t="s">
        <v>232</v>
      </c>
    </row>
    <row r="10" spans="2:11" ht="15.75" x14ac:dyDescent="0.25">
      <c r="B10" s="103"/>
      <c r="C10" s="45"/>
      <c r="D10" s="45"/>
      <c r="E10" s="38"/>
      <c r="F10" s="45" t="s">
        <v>33</v>
      </c>
      <c r="G10" s="39"/>
      <c r="H10" s="39"/>
      <c r="I10" s="40"/>
      <c r="J10" s="40"/>
      <c r="K10" s="104"/>
    </row>
    <row r="11" spans="2:11" ht="15.75" x14ac:dyDescent="0.25">
      <c r="B11" s="103">
        <v>6</v>
      </c>
      <c r="C11" s="45"/>
      <c r="D11" s="45"/>
      <c r="E11" s="38"/>
      <c r="F11" s="45" t="s">
        <v>3</v>
      </c>
      <c r="G11" s="41">
        <f>G12+G21+G24+G28</f>
        <v>1037951.6699999999</v>
      </c>
      <c r="H11" s="41">
        <f>H12+H21+H24+H28</f>
        <v>1081836.97</v>
      </c>
      <c r="I11" s="41">
        <f t="shared" ref="I11" si="0">I12+I21+I24+I28</f>
        <v>1172956.03</v>
      </c>
      <c r="J11" s="41">
        <f>I11/G11*100</f>
        <v>113.00680599126549</v>
      </c>
      <c r="K11" s="181">
        <f>I11/H11*100</f>
        <v>108.42262397447927</v>
      </c>
    </row>
    <row r="12" spans="2:11" ht="31.5" x14ac:dyDescent="0.25">
      <c r="B12" s="165"/>
      <c r="C12" s="166">
        <v>63</v>
      </c>
      <c r="D12" s="166"/>
      <c r="E12" s="166"/>
      <c r="F12" s="166" t="s">
        <v>11</v>
      </c>
      <c r="G12" s="160">
        <f>G13+G18</f>
        <v>822417.63</v>
      </c>
      <c r="H12" s="160">
        <v>894702.98</v>
      </c>
      <c r="I12" s="160">
        <f t="shared" ref="I12" si="1">I13+I18</f>
        <v>990592.89</v>
      </c>
      <c r="J12" s="180">
        <f t="shared" ref="J12:J31" si="2">I12/G12*100</f>
        <v>120.44888799380431</v>
      </c>
      <c r="K12" s="182">
        <f t="shared" ref="K12:K31" si="3">I12/H12*100</f>
        <v>110.71751320197905</v>
      </c>
    </row>
    <row r="13" spans="2:11" ht="33.75" customHeight="1" x14ac:dyDescent="0.25">
      <c r="B13" s="105"/>
      <c r="C13" s="36"/>
      <c r="D13" s="36">
        <v>636</v>
      </c>
      <c r="E13" s="36"/>
      <c r="F13" s="37" t="s">
        <v>52</v>
      </c>
      <c r="G13" s="42">
        <f>G14+G17</f>
        <v>805356.7</v>
      </c>
      <c r="H13" s="42"/>
      <c r="I13" s="42">
        <f t="shared" ref="I13" si="4">I14+I17</f>
        <v>966607.73</v>
      </c>
      <c r="J13" s="41">
        <f t="shared" si="2"/>
        <v>120.02231185262382</v>
      </c>
      <c r="K13" s="181" t="e">
        <f t="shared" si="3"/>
        <v>#DIV/0!</v>
      </c>
    </row>
    <row r="14" spans="2:11" ht="31.5" customHeight="1" x14ac:dyDescent="0.25">
      <c r="B14" s="105"/>
      <c r="C14" s="36"/>
      <c r="D14" s="36"/>
      <c r="E14" s="36">
        <v>6361</v>
      </c>
      <c r="F14" s="37" t="s">
        <v>53</v>
      </c>
      <c r="G14" s="42">
        <f>SUM(G15:G16)</f>
        <v>793428.57</v>
      </c>
      <c r="H14" s="42"/>
      <c r="I14" s="42">
        <f t="shared" ref="I14" si="5">SUM(I15:I16)</f>
        <v>953647.24</v>
      </c>
      <c r="J14" s="41">
        <f t="shared" si="2"/>
        <v>120.19320655418295</v>
      </c>
      <c r="K14" s="181" t="e">
        <f t="shared" si="3"/>
        <v>#DIV/0!</v>
      </c>
    </row>
    <row r="15" spans="2:11" ht="36.75" customHeight="1" x14ac:dyDescent="0.25">
      <c r="B15" s="105"/>
      <c r="C15" s="36"/>
      <c r="D15" s="36"/>
      <c r="E15" s="34">
        <v>63612</v>
      </c>
      <c r="F15" s="35" t="s">
        <v>54</v>
      </c>
      <c r="G15" s="42">
        <v>776259.47</v>
      </c>
      <c r="H15" s="42"/>
      <c r="I15" s="43">
        <v>933174.07</v>
      </c>
      <c r="J15" s="41">
        <f t="shared" si="2"/>
        <v>120.2141946171684</v>
      </c>
      <c r="K15" s="181" t="e">
        <f t="shared" si="3"/>
        <v>#DIV/0!</v>
      </c>
    </row>
    <row r="16" spans="2:11" ht="36.75" customHeight="1" x14ac:dyDescent="0.25">
      <c r="B16" s="105"/>
      <c r="C16" s="36"/>
      <c r="D16" s="36"/>
      <c r="E16" s="34">
        <v>63613</v>
      </c>
      <c r="F16" s="35" t="s">
        <v>55</v>
      </c>
      <c r="G16" s="42">
        <v>17169.099999999999</v>
      </c>
      <c r="H16" s="42"/>
      <c r="I16" s="43">
        <v>20473.169999999998</v>
      </c>
      <c r="J16" s="41">
        <f t="shared" si="2"/>
        <v>119.24428187849101</v>
      </c>
      <c r="K16" s="181" t="e">
        <f t="shared" si="3"/>
        <v>#DIV/0!</v>
      </c>
    </row>
    <row r="17" spans="2:15" ht="36.75" customHeight="1" x14ac:dyDescent="0.25">
      <c r="B17" s="105"/>
      <c r="C17" s="36"/>
      <c r="D17" s="36"/>
      <c r="E17" s="36">
        <v>6362</v>
      </c>
      <c r="F17" s="37" t="s">
        <v>56</v>
      </c>
      <c r="G17" s="42">
        <v>11928.13</v>
      </c>
      <c r="H17" s="42"/>
      <c r="I17" s="43">
        <v>12960.49</v>
      </c>
      <c r="J17" s="41">
        <f t="shared" si="2"/>
        <v>108.65483525078952</v>
      </c>
      <c r="K17" s="181" t="e">
        <f t="shared" si="3"/>
        <v>#DIV/0!</v>
      </c>
    </row>
    <row r="18" spans="2:15" ht="36.75" customHeight="1" x14ac:dyDescent="0.25">
      <c r="B18" s="105"/>
      <c r="C18" s="36"/>
      <c r="D18" s="36">
        <v>639</v>
      </c>
      <c r="E18" s="36"/>
      <c r="F18" s="37" t="s">
        <v>57</v>
      </c>
      <c r="G18" s="42">
        <f>SUM(G19:G20)</f>
        <v>17060.93</v>
      </c>
      <c r="H18" s="42"/>
      <c r="I18" s="42">
        <f t="shared" ref="I18" si="6">SUM(I19:I20)</f>
        <v>23985.16</v>
      </c>
      <c r="J18" s="41">
        <f t="shared" si="2"/>
        <v>140.58530220802734</v>
      </c>
      <c r="K18" s="181" t="e">
        <f t="shared" si="3"/>
        <v>#DIV/0!</v>
      </c>
    </row>
    <row r="19" spans="2:15" ht="36.75" customHeight="1" x14ac:dyDescent="0.25">
      <c r="B19" s="105"/>
      <c r="C19" s="36"/>
      <c r="D19" s="36"/>
      <c r="E19" s="34">
        <v>6391</v>
      </c>
      <c r="F19" s="35" t="s">
        <v>58</v>
      </c>
      <c r="G19" s="42">
        <v>3799.24</v>
      </c>
      <c r="H19" s="42"/>
      <c r="I19" s="43">
        <v>1342.32</v>
      </c>
      <c r="J19" s="41">
        <f t="shared" si="2"/>
        <v>35.331276781672123</v>
      </c>
      <c r="K19" s="181" t="e">
        <f t="shared" si="3"/>
        <v>#DIV/0!</v>
      </c>
    </row>
    <row r="20" spans="2:15" ht="36.75" customHeight="1" x14ac:dyDescent="0.25">
      <c r="B20" s="105"/>
      <c r="C20" s="36"/>
      <c r="D20" s="36"/>
      <c r="E20" s="34">
        <v>6393</v>
      </c>
      <c r="F20" s="35" t="s">
        <v>59</v>
      </c>
      <c r="G20" s="42">
        <v>13261.69</v>
      </c>
      <c r="H20" s="42"/>
      <c r="I20" s="43">
        <v>22642.84</v>
      </c>
      <c r="J20" s="41">
        <f t="shared" si="2"/>
        <v>170.73872183711126</v>
      </c>
      <c r="K20" s="181" t="e">
        <f t="shared" si="3"/>
        <v>#DIV/0!</v>
      </c>
      <c r="O20" s="69"/>
    </row>
    <row r="21" spans="2:15" ht="47.25" x14ac:dyDescent="0.25">
      <c r="B21" s="167"/>
      <c r="C21" s="168">
        <v>65</v>
      </c>
      <c r="D21" s="169"/>
      <c r="E21" s="169"/>
      <c r="F21" s="170" t="s">
        <v>60</v>
      </c>
      <c r="G21" s="160">
        <f>G22</f>
        <v>19927.599999999999</v>
      </c>
      <c r="H21" s="160">
        <v>2950</v>
      </c>
      <c r="I21" s="160">
        <f>I22</f>
        <v>3449.5</v>
      </c>
      <c r="J21" s="180">
        <f t="shared" si="2"/>
        <v>17.310162789297255</v>
      </c>
      <c r="K21" s="182">
        <f t="shared" si="3"/>
        <v>116.93220338983051</v>
      </c>
      <c r="O21" s="69"/>
    </row>
    <row r="22" spans="2:15" ht="36.75" customHeight="1" x14ac:dyDescent="0.25">
      <c r="B22" s="105"/>
      <c r="C22" s="32"/>
      <c r="D22" s="30">
        <v>652</v>
      </c>
      <c r="E22" s="36"/>
      <c r="F22" s="30" t="s">
        <v>61</v>
      </c>
      <c r="G22" s="42">
        <v>19927.599999999999</v>
      </c>
      <c r="H22" s="42"/>
      <c r="I22" s="42">
        <f>I23</f>
        <v>3449.5</v>
      </c>
      <c r="J22" s="41">
        <f t="shared" si="2"/>
        <v>17.310162789297255</v>
      </c>
      <c r="K22" s="181" t="e">
        <f t="shared" si="3"/>
        <v>#DIV/0!</v>
      </c>
    </row>
    <row r="23" spans="2:15" ht="36.75" customHeight="1" x14ac:dyDescent="0.25">
      <c r="B23" s="105"/>
      <c r="C23" s="32"/>
      <c r="D23" s="36"/>
      <c r="E23" s="32">
        <v>6526</v>
      </c>
      <c r="F23" s="32" t="s">
        <v>62</v>
      </c>
      <c r="G23" s="42">
        <v>19927.599999999999</v>
      </c>
      <c r="H23" s="42"/>
      <c r="I23" s="43">
        <v>3449.5</v>
      </c>
      <c r="J23" s="41">
        <f t="shared" si="2"/>
        <v>17.310162789297255</v>
      </c>
      <c r="K23" s="181" t="e">
        <f t="shared" si="3"/>
        <v>#DIV/0!</v>
      </c>
    </row>
    <row r="24" spans="2:15" ht="36.75" customHeight="1" x14ac:dyDescent="0.25">
      <c r="B24" s="167"/>
      <c r="C24" s="168">
        <v>66</v>
      </c>
      <c r="D24" s="169"/>
      <c r="E24" s="169"/>
      <c r="F24" s="170" t="s">
        <v>63</v>
      </c>
      <c r="G24" s="160">
        <f>G25+G27</f>
        <v>4677.82</v>
      </c>
      <c r="H24" s="160">
        <v>13800</v>
      </c>
      <c r="I24" s="151">
        <f>SUM(I25+I27)</f>
        <v>16286.83</v>
      </c>
      <c r="J24" s="180">
        <f t="shared" si="2"/>
        <v>348.17137042468505</v>
      </c>
      <c r="K24" s="182">
        <f t="shared" si="3"/>
        <v>118.02050724637681</v>
      </c>
    </row>
    <row r="25" spans="2:15" ht="36.75" customHeight="1" x14ac:dyDescent="0.25">
      <c r="B25" s="105"/>
      <c r="C25" s="30"/>
      <c r="D25" s="30">
        <v>661</v>
      </c>
      <c r="E25" s="34"/>
      <c r="F25" s="31" t="s">
        <v>64</v>
      </c>
      <c r="G25" s="42">
        <f>G26</f>
        <v>4677.82</v>
      </c>
      <c r="H25" s="42">
        <v>0</v>
      </c>
      <c r="I25" s="43">
        <f>I26</f>
        <v>13754.08</v>
      </c>
      <c r="J25" s="41">
        <f t="shared" si="2"/>
        <v>294.02755984625315</v>
      </c>
      <c r="K25" s="181" t="e">
        <f t="shared" si="3"/>
        <v>#DIV/0!</v>
      </c>
    </row>
    <row r="26" spans="2:15" ht="36.75" customHeight="1" x14ac:dyDescent="0.25">
      <c r="B26" s="105"/>
      <c r="C26" s="30"/>
      <c r="D26" s="34"/>
      <c r="E26" s="32">
        <v>6615</v>
      </c>
      <c r="F26" s="33" t="s">
        <v>65</v>
      </c>
      <c r="G26" s="42">
        <v>4677.82</v>
      </c>
      <c r="H26" s="42">
        <v>0</v>
      </c>
      <c r="I26" s="43">
        <v>13754.08</v>
      </c>
      <c r="J26" s="41">
        <f t="shared" si="2"/>
        <v>294.02755984625315</v>
      </c>
      <c r="K26" s="181" t="e">
        <f t="shared" si="3"/>
        <v>#DIV/0!</v>
      </c>
      <c r="O26" s="69"/>
    </row>
    <row r="27" spans="2:15" ht="31.5" x14ac:dyDescent="0.25">
      <c r="B27" s="105"/>
      <c r="C27" s="30"/>
      <c r="D27" s="30">
        <v>663</v>
      </c>
      <c r="E27" s="34"/>
      <c r="F27" s="31" t="s">
        <v>66</v>
      </c>
      <c r="G27" s="42">
        <v>0</v>
      </c>
      <c r="H27" s="42">
        <v>0</v>
      </c>
      <c r="I27" s="43">
        <v>2532.75</v>
      </c>
      <c r="J27" s="41" t="e">
        <f t="shared" si="2"/>
        <v>#DIV/0!</v>
      </c>
      <c r="K27" s="181" t="e">
        <f t="shared" si="3"/>
        <v>#DIV/0!</v>
      </c>
    </row>
    <row r="28" spans="2:15" ht="39.75" customHeight="1" x14ac:dyDescent="0.25">
      <c r="B28" s="167"/>
      <c r="C28" s="168">
        <v>67</v>
      </c>
      <c r="D28" s="169"/>
      <c r="E28" s="169"/>
      <c r="F28" s="170" t="s">
        <v>67</v>
      </c>
      <c r="G28" s="160">
        <f>G29</f>
        <v>190928.62</v>
      </c>
      <c r="H28" s="160">
        <v>170383.99</v>
      </c>
      <c r="I28" s="151">
        <f>I29</f>
        <v>162626.81</v>
      </c>
      <c r="J28" s="180">
        <f t="shared" si="2"/>
        <v>85.176758727947657</v>
      </c>
      <c r="K28" s="182">
        <f t="shared" si="3"/>
        <v>95.447236562543239</v>
      </c>
    </row>
    <row r="29" spans="2:15" ht="47.25" x14ac:dyDescent="0.25">
      <c r="B29" s="105"/>
      <c r="C29" s="30"/>
      <c r="D29" s="30">
        <v>671</v>
      </c>
      <c r="E29" s="34"/>
      <c r="F29" s="31" t="s">
        <v>68</v>
      </c>
      <c r="G29" s="42">
        <f>G30+G31</f>
        <v>190928.62</v>
      </c>
      <c r="H29" s="42">
        <v>0</v>
      </c>
      <c r="I29" s="42">
        <f t="shared" ref="I29" si="7">I30+I31</f>
        <v>162626.81</v>
      </c>
      <c r="J29" s="41">
        <f t="shared" si="2"/>
        <v>85.176758727947657</v>
      </c>
      <c r="K29" s="181" t="e">
        <f t="shared" si="3"/>
        <v>#DIV/0!</v>
      </c>
    </row>
    <row r="30" spans="2:15" ht="47.25" x14ac:dyDescent="0.25">
      <c r="B30" s="105"/>
      <c r="C30" s="32"/>
      <c r="D30" s="34"/>
      <c r="E30" s="32">
        <v>6711</v>
      </c>
      <c r="F30" s="33" t="s">
        <v>69</v>
      </c>
      <c r="G30" s="42">
        <v>121883.93</v>
      </c>
      <c r="H30" s="42">
        <v>0</v>
      </c>
      <c r="I30" s="43">
        <v>122383.89</v>
      </c>
      <c r="J30" s="41">
        <f t="shared" si="2"/>
        <v>100.4101935341271</v>
      </c>
      <c r="K30" s="181" t="e">
        <f t="shared" si="3"/>
        <v>#DIV/0!</v>
      </c>
    </row>
    <row r="31" spans="2:15" ht="47.25" x14ac:dyDescent="0.25">
      <c r="B31" s="185"/>
      <c r="C31" s="186"/>
      <c r="D31" s="129"/>
      <c r="E31" s="186">
        <v>6712</v>
      </c>
      <c r="F31" s="187" t="s">
        <v>70</v>
      </c>
      <c r="G31" s="188">
        <v>69044.69</v>
      </c>
      <c r="H31" s="188">
        <v>0</v>
      </c>
      <c r="I31" s="188">
        <v>40242.92</v>
      </c>
      <c r="J31" s="189">
        <f t="shared" si="2"/>
        <v>58.285322158735156</v>
      </c>
      <c r="K31" s="190" t="e">
        <f t="shared" si="3"/>
        <v>#DIV/0!</v>
      </c>
    </row>
    <row r="32" spans="2:15" ht="15.75" x14ac:dyDescent="0.25">
      <c r="B32" s="286" t="s">
        <v>233</v>
      </c>
      <c r="C32" s="287"/>
      <c r="D32" s="287"/>
      <c r="E32" s="287"/>
      <c r="F32" s="287"/>
      <c r="G32" s="287"/>
      <c r="H32" s="287"/>
      <c r="I32" s="287"/>
      <c r="J32" s="287"/>
      <c r="K32" s="288"/>
    </row>
    <row r="33" spans="2:11" ht="15.75" x14ac:dyDescent="0.25">
      <c r="B33" s="44"/>
      <c r="C33" s="30">
        <v>92</v>
      </c>
      <c r="D33" s="36"/>
      <c r="E33" s="32"/>
      <c r="F33" s="33"/>
      <c r="G33" s="144">
        <v>6674.0341097617611</v>
      </c>
      <c r="H33" s="191">
        <v>11602.61</v>
      </c>
      <c r="I33" s="191">
        <v>7123.29</v>
      </c>
      <c r="J33" s="41">
        <f>I33/G33*100</f>
        <v>106.73139937329861</v>
      </c>
      <c r="K33" s="118">
        <f>I33/H33*100</f>
        <v>61.393858795564093</v>
      </c>
    </row>
    <row r="34" spans="2:11" ht="15.75" x14ac:dyDescent="0.25">
      <c r="B34" s="44"/>
      <c r="C34" s="30"/>
      <c r="D34" s="36">
        <v>922</v>
      </c>
      <c r="E34" s="32"/>
      <c r="F34" s="33"/>
      <c r="G34" s="46">
        <v>6674.0341097617611</v>
      </c>
      <c r="H34" s="191">
        <v>11602.61</v>
      </c>
      <c r="I34" s="191">
        <v>7123.29</v>
      </c>
      <c r="J34" s="41">
        <f t="shared" ref="J34:J35" si="8">I34/G34*100</f>
        <v>106.73139937329861</v>
      </c>
      <c r="K34" s="118">
        <f t="shared" ref="K34:K35" si="9">I34/H34*100</f>
        <v>61.393858795564093</v>
      </c>
    </row>
    <row r="35" spans="2:11" ht="15.75" x14ac:dyDescent="0.25">
      <c r="B35" s="44"/>
      <c r="C35" s="32"/>
      <c r="D35" s="34"/>
      <c r="E35" s="32">
        <v>9221</v>
      </c>
      <c r="F35" s="33"/>
      <c r="G35" s="46">
        <v>6674.0341097617611</v>
      </c>
      <c r="H35" s="46">
        <v>11602.61</v>
      </c>
      <c r="I35" s="46">
        <v>7123.29</v>
      </c>
      <c r="J35" s="41">
        <f t="shared" si="8"/>
        <v>106.73139937329861</v>
      </c>
      <c r="K35" s="118">
        <f t="shared" si="9"/>
        <v>61.393858795564093</v>
      </c>
    </row>
    <row r="36" spans="2:11" ht="15.75" x14ac:dyDescent="0.25">
      <c r="B36" s="44"/>
      <c r="C36" s="32"/>
      <c r="D36" s="34"/>
      <c r="E36" s="32"/>
      <c r="F36" s="33"/>
      <c r="G36" s="46"/>
      <c r="H36" s="46"/>
      <c r="I36" s="46"/>
      <c r="J36" s="41"/>
      <c r="K36" s="118"/>
    </row>
    <row r="37" spans="2:11" ht="18" x14ac:dyDescent="0.25">
      <c r="B37" s="305"/>
      <c r="C37" s="305"/>
      <c r="D37" s="305"/>
      <c r="E37" s="305"/>
      <c r="F37" s="305"/>
      <c r="G37" s="305"/>
      <c r="H37" s="305"/>
      <c r="I37" s="305"/>
      <c r="J37" s="305"/>
      <c r="K37" s="305"/>
    </row>
    <row r="38" spans="2:11" ht="36.75" customHeight="1" x14ac:dyDescent="0.25">
      <c r="B38" s="297" t="s">
        <v>7</v>
      </c>
      <c r="C38" s="298"/>
      <c r="D38" s="298"/>
      <c r="E38" s="298"/>
      <c r="F38" s="299"/>
      <c r="G38" s="18" t="s">
        <v>48</v>
      </c>
      <c r="H38" s="18" t="s">
        <v>44</v>
      </c>
      <c r="I38" s="18" t="s">
        <v>45</v>
      </c>
      <c r="J38" s="18" t="s">
        <v>18</v>
      </c>
      <c r="K38" s="101" t="s">
        <v>34</v>
      </c>
    </row>
    <row r="39" spans="2:11" x14ac:dyDescent="0.25">
      <c r="B39" s="294">
        <v>1</v>
      </c>
      <c r="C39" s="295"/>
      <c r="D39" s="295"/>
      <c r="E39" s="295"/>
      <c r="F39" s="296"/>
      <c r="G39" s="20">
        <v>2</v>
      </c>
      <c r="H39" s="20">
        <v>3</v>
      </c>
      <c r="I39" s="20">
        <v>4</v>
      </c>
      <c r="J39" s="20" t="s">
        <v>231</v>
      </c>
      <c r="K39" s="102" t="s">
        <v>232</v>
      </c>
    </row>
    <row r="40" spans="2:11" ht="15.75" x14ac:dyDescent="0.25">
      <c r="B40" s="108"/>
      <c r="C40" s="109"/>
      <c r="D40" s="109"/>
      <c r="E40" s="110"/>
      <c r="F40" s="45" t="s">
        <v>32</v>
      </c>
      <c r="G40" s="118">
        <f>G41+G91</f>
        <v>1039031.3500000001</v>
      </c>
      <c r="H40" s="118">
        <f t="shared" ref="H40:I40" si="10">H41+H91</f>
        <v>1093439.58</v>
      </c>
      <c r="I40" s="118">
        <f t="shared" si="10"/>
        <v>1149056.3400000001</v>
      </c>
      <c r="J40" s="118">
        <f>I40/G40*100</f>
        <v>110.58918867077494</v>
      </c>
      <c r="K40" s="118">
        <f>I40/H40*100</f>
        <v>105.08640449982613</v>
      </c>
    </row>
    <row r="41" spans="2:11" ht="15.75" x14ac:dyDescent="0.25">
      <c r="B41" s="108">
        <v>3</v>
      </c>
      <c r="C41" s="109"/>
      <c r="D41" s="109"/>
      <c r="E41" s="110"/>
      <c r="F41" s="45" t="s">
        <v>4</v>
      </c>
      <c r="G41" s="118">
        <f>G42+G51+G80+G83+G87</f>
        <v>955917.3</v>
      </c>
      <c r="H41" s="118">
        <f>H42+H51+H80+H83+H87</f>
        <v>1035708.16</v>
      </c>
      <c r="I41" s="118">
        <f t="shared" ref="I41" si="11">I42+I51+I80+I83+I87</f>
        <v>1107729.25</v>
      </c>
      <c r="J41" s="118">
        <f t="shared" ref="J41:J89" si="12">I41/G41*100</f>
        <v>115.8812849186849</v>
      </c>
      <c r="K41" s="118">
        <f t="shared" ref="K41:K89" si="13">I41/H41*100</f>
        <v>106.95380154193244</v>
      </c>
    </row>
    <row r="42" spans="2:11" ht="15.75" x14ac:dyDescent="0.25">
      <c r="B42" s="108"/>
      <c r="C42" s="109">
        <v>31</v>
      </c>
      <c r="D42" s="111"/>
      <c r="E42" s="112"/>
      <c r="F42" s="45" t="s">
        <v>5</v>
      </c>
      <c r="G42" s="118">
        <f>G43+G47+G48</f>
        <v>762260.28</v>
      </c>
      <c r="H42" s="118">
        <v>779125.41</v>
      </c>
      <c r="I42" s="118">
        <f t="shared" ref="I42" si="14">I43+I47+I48</f>
        <v>884276.62</v>
      </c>
      <c r="J42" s="118">
        <f t="shared" si="12"/>
        <v>116.00717539683427</v>
      </c>
      <c r="K42" s="118">
        <f t="shared" si="13"/>
        <v>113.49605707250645</v>
      </c>
    </row>
    <row r="43" spans="2:11" ht="15.75" x14ac:dyDescent="0.25">
      <c r="B43" s="113"/>
      <c r="C43" s="114"/>
      <c r="D43" s="115">
        <v>311</v>
      </c>
      <c r="E43" s="116"/>
      <c r="F43" s="44" t="s">
        <v>25</v>
      </c>
      <c r="G43" s="118">
        <f>SUM(G44:G46)</f>
        <v>630254.2300000001</v>
      </c>
      <c r="H43" s="118">
        <f t="shared" ref="H43:I43" si="15">SUM(H44:H46)</f>
        <v>0</v>
      </c>
      <c r="I43" s="118">
        <f t="shared" si="15"/>
        <v>728861.6</v>
      </c>
      <c r="J43" s="118">
        <f t="shared" si="12"/>
        <v>115.64564985148927</v>
      </c>
      <c r="K43" s="118" t="e">
        <f t="shared" si="13"/>
        <v>#DIV/0!</v>
      </c>
    </row>
    <row r="44" spans="2:11" ht="15.75" x14ac:dyDescent="0.25">
      <c r="B44" s="113"/>
      <c r="C44" s="114"/>
      <c r="D44" s="114"/>
      <c r="E44" s="116">
        <v>3111</v>
      </c>
      <c r="F44" s="34" t="s">
        <v>26</v>
      </c>
      <c r="G44" s="42">
        <v>614209.65</v>
      </c>
      <c r="H44" s="42"/>
      <c r="I44" s="43">
        <v>728861.6</v>
      </c>
      <c r="J44" s="118">
        <f t="shared" si="12"/>
        <v>118.66658233064231</v>
      </c>
      <c r="K44" s="118" t="e">
        <f t="shared" si="13"/>
        <v>#DIV/0!</v>
      </c>
    </row>
    <row r="45" spans="2:11" ht="15.75" x14ac:dyDescent="0.25">
      <c r="B45" s="113"/>
      <c r="C45" s="114"/>
      <c r="D45" s="114"/>
      <c r="E45" s="116">
        <v>3113</v>
      </c>
      <c r="F45" s="34" t="s">
        <v>197</v>
      </c>
      <c r="G45" s="42">
        <v>2601.9299999999998</v>
      </c>
      <c r="H45" s="42"/>
      <c r="I45" s="42">
        <v>0</v>
      </c>
      <c r="J45" s="118">
        <f t="shared" si="12"/>
        <v>0</v>
      </c>
      <c r="K45" s="118" t="e">
        <f t="shared" si="13"/>
        <v>#DIV/0!</v>
      </c>
    </row>
    <row r="46" spans="2:11" ht="15.75" x14ac:dyDescent="0.25">
      <c r="B46" s="113"/>
      <c r="C46" s="114"/>
      <c r="D46" s="114"/>
      <c r="E46" s="116">
        <v>3114</v>
      </c>
      <c r="F46" s="34" t="s">
        <v>198</v>
      </c>
      <c r="G46" s="42">
        <v>13442.65</v>
      </c>
      <c r="H46" s="42"/>
      <c r="I46" s="42">
        <v>0</v>
      </c>
      <c r="J46" s="118">
        <f t="shared" si="12"/>
        <v>0</v>
      </c>
      <c r="K46" s="118" t="e">
        <f t="shared" si="13"/>
        <v>#DIV/0!</v>
      </c>
    </row>
    <row r="47" spans="2:11" ht="15.75" x14ac:dyDescent="0.25">
      <c r="B47" s="113"/>
      <c r="C47" s="114"/>
      <c r="D47" s="115">
        <v>312</v>
      </c>
      <c r="E47" s="117"/>
      <c r="F47" s="44" t="s">
        <v>117</v>
      </c>
      <c r="G47" s="118">
        <v>27753.33</v>
      </c>
      <c r="H47" s="118"/>
      <c r="I47" s="119">
        <v>36189.22</v>
      </c>
      <c r="J47" s="118">
        <f t="shared" si="12"/>
        <v>130.39595608887294</v>
      </c>
      <c r="K47" s="118" t="e">
        <f t="shared" si="13"/>
        <v>#DIV/0!</v>
      </c>
    </row>
    <row r="48" spans="2:11" ht="15.75" x14ac:dyDescent="0.25">
      <c r="B48" s="113"/>
      <c r="C48" s="114"/>
      <c r="D48" s="115">
        <v>313</v>
      </c>
      <c r="E48" s="117"/>
      <c r="F48" s="44" t="s">
        <v>118</v>
      </c>
      <c r="G48" s="118">
        <f>SUM(G49:G50)</f>
        <v>104252.72</v>
      </c>
      <c r="H48" s="118">
        <f t="shared" ref="H48:I48" si="16">SUM(H49:H50)</f>
        <v>0</v>
      </c>
      <c r="I48" s="118">
        <f t="shared" si="16"/>
        <v>119225.8</v>
      </c>
      <c r="J48" s="118">
        <f t="shared" si="12"/>
        <v>114.36229193828228</v>
      </c>
      <c r="K48" s="118" t="e">
        <f t="shared" si="13"/>
        <v>#DIV/0!</v>
      </c>
    </row>
    <row r="49" spans="2:11" ht="15.75" x14ac:dyDescent="0.25">
      <c r="B49" s="113"/>
      <c r="C49" s="114"/>
      <c r="D49" s="116"/>
      <c r="E49" s="116">
        <v>3132</v>
      </c>
      <c r="F49" s="34" t="s">
        <v>171</v>
      </c>
      <c r="G49" s="42">
        <v>104186.63</v>
      </c>
      <c r="H49" s="42"/>
      <c r="I49" s="43">
        <v>119225.8</v>
      </c>
      <c r="J49" s="118">
        <f t="shared" si="12"/>
        <v>114.43483679239841</v>
      </c>
      <c r="K49" s="118" t="e">
        <f t="shared" si="13"/>
        <v>#DIV/0!</v>
      </c>
    </row>
    <row r="50" spans="2:11" ht="33" customHeight="1" x14ac:dyDescent="0.25">
      <c r="B50" s="113"/>
      <c r="C50" s="114"/>
      <c r="D50" s="114"/>
      <c r="E50" s="116">
        <v>3133</v>
      </c>
      <c r="F50" s="35" t="s">
        <v>199</v>
      </c>
      <c r="G50" s="42">
        <v>66.09</v>
      </c>
      <c r="H50" s="42"/>
      <c r="I50" s="43">
        <v>0</v>
      </c>
      <c r="J50" s="118">
        <f t="shared" si="12"/>
        <v>0</v>
      </c>
      <c r="K50" s="118" t="e">
        <f t="shared" si="13"/>
        <v>#DIV/0!</v>
      </c>
    </row>
    <row r="51" spans="2:11" ht="15.75" x14ac:dyDescent="0.25">
      <c r="B51" s="113"/>
      <c r="C51" s="115">
        <v>32</v>
      </c>
      <c r="D51" s="114"/>
      <c r="E51" s="116"/>
      <c r="F51" s="148" t="s">
        <v>10</v>
      </c>
      <c r="G51" s="118">
        <f>G52+G57+G64+G73</f>
        <v>174842.2</v>
      </c>
      <c r="H51" s="118">
        <v>242906.35</v>
      </c>
      <c r="I51" s="118">
        <f t="shared" ref="I51" si="17">I52+I57+I64+I73</f>
        <v>208182.43</v>
      </c>
      <c r="J51" s="118">
        <f t="shared" si="12"/>
        <v>119.06875456840508</v>
      </c>
      <c r="K51" s="118">
        <f t="shared" si="13"/>
        <v>85.704811751524815</v>
      </c>
    </row>
    <row r="52" spans="2:11" ht="15.75" x14ac:dyDescent="0.25">
      <c r="B52" s="113"/>
      <c r="C52" s="115"/>
      <c r="D52" s="115">
        <v>321</v>
      </c>
      <c r="E52" s="115"/>
      <c r="F52" s="44" t="s">
        <v>200</v>
      </c>
      <c r="G52" s="118">
        <f>SUM(G53:G56)</f>
        <v>33485.159999999996</v>
      </c>
      <c r="H52" s="118">
        <f t="shared" ref="H52:I52" si="18">SUM(H53:H56)</f>
        <v>0</v>
      </c>
      <c r="I52" s="118">
        <f t="shared" si="18"/>
        <v>36255.179999999993</v>
      </c>
      <c r="J52" s="118">
        <f t="shared" si="12"/>
        <v>108.272380959207</v>
      </c>
      <c r="K52" s="118" t="e">
        <f t="shared" si="13"/>
        <v>#DIV/0!</v>
      </c>
    </row>
    <row r="53" spans="2:11" ht="15.75" x14ac:dyDescent="0.25">
      <c r="B53" s="113"/>
      <c r="C53" s="115"/>
      <c r="D53" s="115"/>
      <c r="E53" s="116">
        <v>3211</v>
      </c>
      <c r="F53" s="34" t="s">
        <v>27</v>
      </c>
      <c r="G53" s="42">
        <v>1278.5999999999999</v>
      </c>
      <c r="H53" s="42"/>
      <c r="I53" s="43">
        <v>2214.25</v>
      </c>
      <c r="J53" s="118">
        <f t="shared" si="12"/>
        <v>173.17769435319883</v>
      </c>
      <c r="K53" s="118" t="e">
        <f t="shared" si="13"/>
        <v>#DIV/0!</v>
      </c>
    </row>
    <row r="54" spans="2:11" ht="30.75" customHeight="1" x14ac:dyDescent="0.25">
      <c r="B54" s="113"/>
      <c r="C54" s="114"/>
      <c r="D54" s="116"/>
      <c r="E54" s="116" t="s">
        <v>194</v>
      </c>
      <c r="F54" s="35" t="s">
        <v>201</v>
      </c>
      <c r="G54" s="42">
        <v>30901.58</v>
      </c>
      <c r="H54" s="42"/>
      <c r="I54" s="43">
        <v>32603.26</v>
      </c>
      <c r="J54" s="118">
        <f t="shared" si="12"/>
        <v>105.50677344006357</v>
      </c>
      <c r="K54" s="118" t="e">
        <f t="shared" si="13"/>
        <v>#DIV/0!</v>
      </c>
    </row>
    <row r="55" spans="2:11" ht="24" customHeight="1" x14ac:dyDescent="0.25">
      <c r="B55" s="113"/>
      <c r="C55" s="114"/>
      <c r="D55" s="116"/>
      <c r="E55" s="116">
        <v>3213</v>
      </c>
      <c r="F55" s="35" t="s">
        <v>82</v>
      </c>
      <c r="G55" s="42">
        <v>114.14</v>
      </c>
      <c r="H55" s="42"/>
      <c r="I55" s="43">
        <v>145.11000000000001</v>
      </c>
      <c r="J55" s="118">
        <f t="shared" si="12"/>
        <v>127.13334501489399</v>
      </c>
      <c r="K55" s="118" t="e">
        <f t="shared" si="13"/>
        <v>#DIV/0!</v>
      </c>
    </row>
    <row r="56" spans="2:11" ht="24" customHeight="1" x14ac:dyDescent="0.25">
      <c r="B56" s="113"/>
      <c r="C56" s="114"/>
      <c r="D56" s="116"/>
      <c r="E56" s="116">
        <v>3214</v>
      </c>
      <c r="F56" s="35" t="s">
        <v>202</v>
      </c>
      <c r="G56" s="42">
        <v>1190.8399999999999</v>
      </c>
      <c r="H56" s="42"/>
      <c r="I56" s="43">
        <v>1292.56</v>
      </c>
      <c r="J56" s="118">
        <f t="shared" si="12"/>
        <v>108.54186960464882</v>
      </c>
      <c r="K56" s="118" t="e">
        <f t="shared" si="13"/>
        <v>#DIV/0!</v>
      </c>
    </row>
    <row r="57" spans="2:11" ht="15.75" x14ac:dyDescent="0.25">
      <c r="B57" s="120"/>
      <c r="C57" s="121"/>
      <c r="D57" s="121">
        <v>322</v>
      </c>
      <c r="E57" s="122"/>
      <c r="F57" s="123" t="s">
        <v>203</v>
      </c>
      <c r="G57" s="118">
        <f>SUM(G58:G63)</f>
        <v>59236.18</v>
      </c>
      <c r="H57" s="118">
        <f t="shared" ref="H57:I57" si="19">SUM(H58:H63)</f>
        <v>0</v>
      </c>
      <c r="I57" s="118">
        <f t="shared" si="19"/>
        <v>93402.72</v>
      </c>
      <c r="J57" s="118">
        <f t="shared" si="12"/>
        <v>157.6784998627528</v>
      </c>
      <c r="K57" s="118" t="e">
        <f t="shared" si="13"/>
        <v>#DIV/0!</v>
      </c>
    </row>
    <row r="58" spans="2:11" ht="15.75" x14ac:dyDescent="0.25">
      <c r="B58" s="124"/>
      <c r="C58" s="111"/>
      <c r="D58" s="111"/>
      <c r="E58" s="112" t="s">
        <v>195</v>
      </c>
      <c r="F58" s="125" t="s">
        <v>176</v>
      </c>
      <c r="G58" s="42">
        <v>7832.8</v>
      </c>
      <c r="H58" s="42"/>
      <c r="I58" s="43">
        <v>6650.62</v>
      </c>
      <c r="J58" s="118">
        <f t="shared" si="12"/>
        <v>84.907312838320905</v>
      </c>
      <c r="K58" s="118" t="e">
        <f t="shared" si="13"/>
        <v>#DIV/0!</v>
      </c>
    </row>
    <row r="59" spans="2:11" ht="15.75" x14ac:dyDescent="0.25">
      <c r="B59" s="124"/>
      <c r="C59" s="111"/>
      <c r="D59" s="114"/>
      <c r="E59" s="116" t="s">
        <v>196</v>
      </c>
      <c r="F59" s="34" t="s">
        <v>85</v>
      </c>
      <c r="G59" s="42">
        <v>20053.57</v>
      </c>
      <c r="H59" s="42"/>
      <c r="I59" s="43">
        <v>45550.54</v>
      </c>
      <c r="J59" s="118">
        <f t="shared" si="12"/>
        <v>227.14429400849824</v>
      </c>
      <c r="K59" s="118" t="e">
        <f t="shared" si="13"/>
        <v>#DIV/0!</v>
      </c>
    </row>
    <row r="60" spans="2:11" ht="15.75" x14ac:dyDescent="0.25">
      <c r="B60" s="126"/>
      <c r="C60" s="127"/>
      <c r="D60" s="127"/>
      <c r="E60" s="128">
        <v>3223</v>
      </c>
      <c r="F60" s="129" t="s">
        <v>204</v>
      </c>
      <c r="G60" s="130">
        <v>26295.45</v>
      </c>
      <c r="H60" s="130"/>
      <c r="I60" s="131">
        <v>34039</v>
      </c>
      <c r="J60" s="118">
        <f t="shared" si="12"/>
        <v>129.4482505528523</v>
      </c>
      <c r="K60" s="118" t="e">
        <f t="shared" si="13"/>
        <v>#DIV/0!</v>
      </c>
    </row>
    <row r="61" spans="2:11" ht="15.75" x14ac:dyDescent="0.25">
      <c r="B61" s="132"/>
      <c r="C61" s="132"/>
      <c r="D61" s="132"/>
      <c r="E61" s="133">
        <v>3224</v>
      </c>
      <c r="F61" s="32" t="s">
        <v>88</v>
      </c>
      <c r="G61" s="43">
        <v>3762.84</v>
      </c>
      <c r="H61" s="43"/>
      <c r="I61" s="43">
        <v>3314.48</v>
      </c>
      <c r="J61" s="118">
        <f t="shared" si="12"/>
        <v>88.084531896121007</v>
      </c>
      <c r="K61" s="118" t="e">
        <f t="shared" si="13"/>
        <v>#DIV/0!</v>
      </c>
    </row>
    <row r="62" spans="2:11" ht="15.75" x14ac:dyDescent="0.25">
      <c r="B62" s="132"/>
      <c r="C62" s="132"/>
      <c r="D62" s="132"/>
      <c r="E62" s="133">
        <v>3225</v>
      </c>
      <c r="F62" s="32" t="s">
        <v>205</v>
      </c>
      <c r="G62" s="43">
        <v>1291.52</v>
      </c>
      <c r="H62" s="43"/>
      <c r="I62" s="43">
        <v>3848.08</v>
      </c>
      <c r="J62" s="118">
        <f t="shared" si="12"/>
        <v>297.94970267591674</v>
      </c>
      <c r="K62" s="118" t="e">
        <f t="shared" si="13"/>
        <v>#DIV/0!</v>
      </c>
    </row>
    <row r="63" spans="2:11" ht="15.75" x14ac:dyDescent="0.25">
      <c r="B63" s="132"/>
      <c r="C63" s="132"/>
      <c r="D63" s="132"/>
      <c r="E63" s="133">
        <v>3227</v>
      </c>
      <c r="F63" s="32" t="s">
        <v>220</v>
      </c>
      <c r="G63" s="43"/>
      <c r="H63" s="43"/>
      <c r="I63" s="43">
        <v>0</v>
      </c>
      <c r="J63" s="118" t="e">
        <f t="shared" si="12"/>
        <v>#DIV/0!</v>
      </c>
      <c r="K63" s="118" t="e">
        <f t="shared" si="13"/>
        <v>#DIV/0!</v>
      </c>
    </row>
    <row r="64" spans="2:11" ht="15.75" x14ac:dyDescent="0.25">
      <c r="B64" s="134"/>
      <c r="C64" s="134"/>
      <c r="D64" s="134">
        <v>323</v>
      </c>
      <c r="E64" s="135"/>
      <c r="F64" s="136" t="s">
        <v>206</v>
      </c>
      <c r="G64" s="137">
        <f>SUM(G65:G72)</f>
        <v>73782.17</v>
      </c>
      <c r="H64" s="137">
        <f t="shared" ref="H64:I64" si="20">SUM(H65:H72)</f>
        <v>0</v>
      </c>
      <c r="I64" s="137">
        <f t="shared" si="20"/>
        <v>70667.66</v>
      </c>
      <c r="J64" s="118">
        <f t="shared" si="12"/>
        <v>95.7787769050436</v>
      </c>
      <c r="K64" s="118" t="e">
        <f t="shared" si="13"/>
        <v>#DIV/0!</v>
      </c>
    </row>
    <row r="65" spans="2:11" ht="15.75" x14ac:dyDescent="0.25">
      <c r="B65" s="134"/>
      <c r="C65" s="134"/>
      <c r="D65" s="134"/>
      <c r="E65" s="138">
        <v>3231</v>
      </c>
      <c r="F65" s="145" t="s">
        <v>90</v>
      </c>
      <c r="G65" s="147">
        <v>1576.82</v>
      </c>
      <c r="H65" s="147"/>
      <c r="I65" s="147">
        <v>1332.95</v>
      </c>
      <c r="J65" s="118">
        <f t="shared" si="12"/>
        <v>84.534062226506521</v>
      </c>
      <c r="K65" s="118" t="e">
        <f t="shared" si="13"/>
        <v>#DIV/0!</v>
      </c>
    </row>
    <row r="66" spans="2:11" ht="15.75" x14ac:dyDescent="0.25">
      <c r="B66" s="132"/>
      <c r="C66" s="132"/>
      <c r="D66" s="132"/>
      <c r="E66" s="133">
        <v>3232</v>
      </c>
      <c r="F66" s="32" t="s">
        <v>207</v>
      </c>
      <c r="G66" s="43">
        <v>8776.15</v>
      </c>
      <c r="H66" s="43"/>
      <c r="I66" s="43">
        <v>8298.8799999999992</v>
      </c>
      <c r="J66" s="118">
        <f t="shared" si="12"/>
        <v>94.561738347680929</v>
      </c>
      <c r="K66" s="118" t="e">
        <f t="shared" si="13"/>
        <v>#DIV/0!</v>
      </c>
    </row>
    <row r="67" spans="2:11" ht="15.75" x14ac:dyDescent="0.25">
      <c r="B67" s="132"/>
      <c r="C67" s="132"/>
      <c r="D67" s="132"/>
      <c r="E67" s="133">
        <v>3234</v>
      </c>
      <c r="F67" s="32" t="s">
        <v>93</v>
      </c>
      <c r="G67" s="43">
        <v>8166.86</v>
      </c>
      <c r="H67" s="43"/>
      <c r="I67" s="43">
        <v>8235.82</v>
      </c>
      <c r="J67" s="118">
        <f t="shared" si="12"/>
        <v>100.84438817366772</v>
      </c>
      <c r="K67" s="118" t="e">
        <f t="shared" si="13"/>
        <v>#DIV/0!</v>
      </c>
    </row>
    <row r="68" spans="2:11" ht="15.75" x14ac:dyDescent="0.25">
      <c r="B68" s="132"/>
      <c r="C68" s="132"/>
      <c r="D68" s="132"/>
      <c r="E68" s="133">
        <v>3235</v>
      </c>
      <c r="F68" s="32" t="s">
        <v>137</v>
      </c>
      <c r="G68" s="43">
        <v>45524.99</v>
      </c>
      <c r="H68" s="43"/>
      <c r="I68" s="43">
        <v>48828.19</v>
      </c>
      <c r="J68" s="118">
        <f t="shared" si="12"/>
        <v>107.25579511384846</v>
      </c>
      <c r="K68" s="118" t="e">
        <f t="shared" si="13"/>
        <v>#DIV/0!</v>
      </c>
    </row>
    <row r="69" spans="2:11" ht="15.75" x14ac:dyDescent="0.25">
      <c r="B69" s="132"/>
      <c r="C69" s="132"/>
      <c r="D69" s="132"/>
      <c r="E69" s="133">
        <v>3236</v>
      </c>
      <c r="F69" s="32" t="s">
        <v>96</v>
      </c>
      <c r="G69" s="43">
        <v>3897.07</v>
      </c>
      <c r="H69" s="43"/>
      <c r="I69" s="43">
        <v>146.25</v>
      </c>
      <c r="J69" s="118">
        <f t="shared" si="12"/>
        <v>3.7528194258763636</v>
      </c>
      <c r="K69" s="118" t="e">
        <f t="shared" si="13"/>
        <v>#DIV/0!</v>
      </c>
    </row>
    <row r="70" spans="2:11" ht="15.75" x14ac:dyDescent="0.25">
      <c r="B70" s="132"/>
      <c r="C70" s="132"/>
      <c r="D70" s="132"/>
      <c r="E70" s="133">
        <v>3237</v>
      </c>
      <c r="F70" s="32" t="s">
        <v>208</v>
      </c>
      <c r="G70" s="43">
        <v>4166.46</v>
      </c>
      <c r="H70" s="43"/>
      <c r="I70" s="43">
        <v>2542.52</v>
      </c>
      <c r="J70" s="118">
        <f t="shared" si="12"/>
        <v>61.023506765935586</v>
      </c>
      <c r="K70" s="118" t="e">
        <f t="shared" si="13"/>
        <v>#DIV/0!</v>
      </c>
    </row>
    <row r="71" spans="2:11" ht="15.75" x14ac:dyDescent="0.25">
      <c r="B71" s="132"/>
      <c r="C71" s="132"/>
      <c r="D71" s="132"/>
      <c r="E71" s="133">
        <v>3238</v>
      </c>
      <c r="F71" s="32" t="s">
        <v>98</v>
      </c>
      <c r="G71" s="43">
        <v>1465.26</v>
      </c>
      <c r="H71" s="43"/>
      <c r="I71" s="43">
        <v>1172.3499999999999</v>
      </c>
      <c r="J71" s="118">
        <f t="shared" si="12"/>
        <v>80.009691112840031</v>
      </c>
      <c r="K71" s="118" t="e">
        <f t="shared" si="13"/>
        <v>#DIV/0!</v>
      </c>
    </row>
    <row r="72" spans="2:11" ht="15.75" x14ac:dyDescent="0.25">
      <c r="B72" s="132"/>
      <c r="C72" s="132"/>
      <c r="D72" s="132"/>
      <c r="E72" s="133">
        <v>3239</v>
      </c>
      <c r="F72" s="32" t="s">
        <v>99</v>
      </c>
      <c r="G72" s="43">
        <v>208.56</v>
      </c>
      <c r="H72" s="43"/>
      <c r="I72" s="43">
        <v>110.7</v>
      </c>
      <c r="J72" s="118">
        <f t="shared" si="12"/>
        <v>53.078250863060994</v>
      </c>
      <c r="K72" s="118" t="e">
        <f t="shared" si="13"/>
        <v>#DIV/0!</v>
      </c>
    </row>
    <row r="73" spans="2:11" ht="15.75" x14ac:dyDescent="0.25">
      <c r="B73" s="132"/>
      <c r="C73" s="132"/>
      <c r="D73" s="139">
        <v>329</v>
      </c>
      <c r="E73" s="140"/>
      <c r="F73" s="141" t="s">
        <v>102</v>
      </c>
      <c r="G73" s="119">
        <f>SUM(G74:G79)</f>
        <v>8338.69</v>
      </c>
      <c r="H73" s="119">
        <f t="shared" ref="H73:I73" si="21">SUM(H74:H79)</f>
        <v>0</v>
      </c>
      <c r="I73" s="119">
        <f t="shared" si="21"/>
        <v>7856.87</v>
      </c>
      <c r="J73" s="118">
        <f t="shared" si="12"/>
        <v>94.221874179277549</v>
      </c>
      <c r="K73" s="118" t="e">
        <f t="shared" si="13"/>
        <v>#DIV/0!</v>
      </c>
    </row>
    <row r="74" spans="2:11" ht="15.75" x14ac:dyDescent="0.25">
      <c r="B74" s="132"/>
      <c r="C74" s="132"/>
      <c r="D74" s="132"/>
      <c r="E74" s="133">
        <v>3292</v>
      </c>
      <c r="F74" s="32" t="s">
        <v>100</v>
      </c>
      <c r="G74" s="43">
        <v>573.52</v>
      </c>
      <c r="H74" s="43"/>
      <c r="I74" s="43">
        <v>149.58000000000001</v>
      </c>
      <c r="J74" s="118">
        <f t="shared" si="12"/>
        <v>26.081043381224724</v>
      </c>
      <c r="K74" s="118" t="e">
        <f t="shared" si="13"/>
        <v>#DIV/0!</v>
      </c>
    </row>
    <row r="75" spans="2:11" ht="15.75" x14ac:dyDescent="0.25">
      <c r="B75" s="132"/>
      <c r="C75" s="132"/>
      <c r="D75" s="132"/>
      <c r="E75" s="133">
        <v>3293</v>
      </c>
      <c r="F75" s="106" t="s">
        <v>146</v>
      </c>
      <c r="G75" s="43">
        <v>1483.84</v>
      </c>
      <c r="H75" s="43"/>
      <c r="I75" s="43">
        <v>1496.5</v>
      </c>
      <c r="J75" s="118">
        <f t="shared" si="12"/>
        <v>100.85319171878371</v>
      </c>
      <c r="K75" s="118" t="e">
        <f t="shared" si="13"/>
        <v>#DIV/0!</v>
      </c>
    </row>
    <row r="76" spans="2:11" ht="15.75" x14ac:dyDescent="0.25">
      <c r="B76" s="132"/>
      <c r="C76" s="132"/>
      <c r="D76" s="132"/>
      <c r="E76" s="133">
        <v>3294</v>
      </c>
      <c r="F76" s="106" t="s">
        <v>209</v>
      </c>
      <c r="G76" s="43">
        <v>119.45</v>
      </c>
      <c r="H76" s="43"/>
      <c r="I76" s="43">
        <v>231.36</v>
      </c>
      <c r="J76" s="118">
        <f t="shared" si="12"/>
        <v>193.68773545416494</v>
      </c>
      <c r="K76" s="118" t="e">
        <f t="shared" si="13"/>
        <v>#DIV/0!</v>
      </c>
    </row>
    <row r="77" spans="2:11" ht="15.75" x14ac:dyDescent="0.25">
      <c r="B77" s="132"/>
      <c r="C77" s="132"/>
      <c r="D77" s="132"/>
      <c r="E77" s="133">
        <v>3295</v>
      </c>
      <c r="F77" s="106" t="s">
        <v>210</v>
      </c>
      <c r="G77" s="43">
        <v>2476.94</v>
      </c>
      <c r="H77" s="43"/>
      <c r="I77" s="43">
        <v>3290.43</v>
      </c>
      <c r="J77" s="118">
        <f t="shared" si="12"/>
        <v>132.84253958513327</v>
      </c>
      <c r="K77" s="118" t="e">
        <f t="shared" si="13"/>
        <v>#DIV/0!</v>
      </c>
    </row>
    <row r="78" spans="2:11" ht="15.75" x14ac:dyDescent="0.25">
      <c r="B78" s="132"/>
      <c r="C78" s="132"/>
      <c r="D78" s="132"/>
      <c r="E78" s="133">
        <v>3296</v>
      </c>
      <c r="F78" s="106" t="s">
        <v>130</v>
      </c>
      <c r="G78" s="43">
        <v>2877.8</v>
      </c>
      <c r="H78" s="43"/>
      <c r="I78" s="43">
        <v>0</v>
      </c>
      <c r="J78" s="118">
        <f t="shared" si="12"/>
        <v>0</v>
      </c>
      <c r="K78" s="118" t="e">
        <f t="shared" si="13"/>
        <v>#DIV/0!</v>
      </c>
    </row>
    <row r="79" spans="2:11" ht="15.75" x14ac:dyDescent="0.25">
      <c r="B79" s="106"/>
      <c r="C79" s="106"/>
      <c r="D79" s="106"/>
      <c r="E79" s="32">
        <v>3299</v>
      </c>
      <c r="F79" s="106" t="s">
        <v>102</v>
      </c>
      <c r="G79" s="43">
        <v>807.14</v>
      </c>
      <c r="H79" s="43"/>
      <c r="I79" s="43">
        <v>2689</v>
      </c>
      <c r="J79" s="118">
        <f t="shared" si="12"/>
        <v>333.1516217756523</v>
      </c>
      <c r="K79" s="118" t="e">
        <f t="shared" si="13"/>
        <v>#DIV/0!</v>
      </c>
    </row>
    <row r="80" spans="2:11" ht="15.75" x14ac:dyDescent="0.25">
      <c r="B80" s="106"/>
      <c r="C80" s="141">
        <v>34</v>
      </c>
      <c r="D80" s="141"/>
      <c r="E80" s="30"/>
      <c r="F80" s="141" t="s">
        <v>211</v>
      </c>
      <c r="G80" s="119">
        <f>G81</f>
        <v>1694.03</v>
      </c>
      <c r="H80" s="119"/>
      <c r="I80" s="119">
        <f>I81</f>
        <v>0</v>
      </c>
      <c r="J80" s="118">
        <f t="shared" si="12"/>
        <v>0</v>
      </c>
      <c r="K80" s="118" t="e">
        <f t="shared" si="13"/>
        <v>#DIV/0!</v>
      </c>
    </row>
    <row r="81" spans="2:11" ht="15.75" x14ac:dyDescent="0.25">
      <c r="B81" s="106"/>
      <c r="C81" s="141"/>
      <c r="D81" s="141">
        <v>343</v>
      </c>
      <c r="E81" s="30"/>
      <c r="F81" s="141" t="s">
        <v>212</v>
      </c>
      <c r="G81" s="119">
        <f>G82</f>
        <v>1694.03</v>
      </c>
      <c r="H81" s="119"/>
      <c r="I81" s="119">
        <f>I82</f>
        <v>0</v>
      </c>
      <c r="J81" s="118">
        <f t="shared" si="12"/>
        <v>0</v>
      </c>
      <c r="K81" s="118" t="e">
        <f t="shared" si="13"/>
        <v>#DIV/0!</v>
      </c>
    </row>
    <row r="82" spans="2:11" ht="15.75" x14ac:dyDescent="0.25">
      <c r="B82" s="106"/>
      <c r="C82" s="106"/>
      <c r="D82" s="106"/>
      <c r="E82" s="32">
        <v>3433</v>
      </c>
      <c r="F82" s="106" t="s">
        <v>213</v>
      </c>
      <c r="G82" s="43">
        <v>1694.03</v>
      </c>
      <c r="H82" s="43"/>
      <c r="I82" s="43">
        <v>0</v>
      </c>
      <c r="J82" s="118">
        <f t="shared" si="12"/>
        <v>0</v>
      </c>
      <c r="K82" s="118" t="e">
        <f t="shared" si="13"/>
        <v>#DIV/0!</v>
      </c>
    </row>
    <row r="83" spans="2:11" ht="42" customHeight="1" x14ac:dyDescent="0.25">
      <c r="B83" s="106"/>
      <c r="C83" s="141">
        <v>37</v>
      </c>
      <c r="D83" s="141"/>
      <c r="E83" s="30"/>
      <c r="F83" s="146" t="s">
        <v>214</v>
      </c>
      <c r="G83" s="119">
        <f>G84</f>
        <v>17120.79</v>
      </c>
      <c r="H83" s="119">
        <v>13275</v>
      </c>
      <c r="I83" s="119">
        <f>I84</f>
        <v>14873.17</v>
      </c>
      <c r="J83" s="118">
        <f t="shared" si="12"/>
        <v>86.871984295117215</v>
      </c>
      <c r="K83" s="118">
        <f t="shared" si="13"/>
        <v>112.03894538606403</v>
      </c>
    </row>
    <row r="84" spans="2:11" ht="33" customHeight="1" x14ac:dyDescent="0.25">
      <c r="B84" s="106"/>
      <c r="C84" s="141"/>
      <c r="D84" s="141">
        <v>372</v>
      </c>
      <c r="E84" s="30"/>
      <c r="F84" s="146" t="s">
        <v>215</v>
      </c>
      <c r="G84" s="119">
        <f>SUM(G85:G86)</f>
        <v>17120.79</v>
      </c>
      <c r="H84" s="119">
        <f t="shared" ref="H84:I84" si="22">SUM(H85:H86)</f>
        <v>0</v>
      </c>
      <c r="I84" s="119">
        <f t="shared" si="22"/>
        <v>14873.17</v>
      </c>
      <c r="J84" s="118">
        <f t="shared" si="12"/>
        <v>86.871984295117215</v>
      </c>
      <c r="K84" s="118" t="e">
        <f t="shared" si="13"/>
        <v>#DIV/0!</v>
      </c>
    </row>
    <row r="85" spans="2:11" ht="15.75" x14ac:dyDescent="0.25">
      <c r="B85" s="106"/>
      <c r="C85" s="106"/>
      <c r="D85" s="106"/>
      <c r="E85" s="32">
        <v>3721</v>
      </c>
      <c r="F85" s="32" t="s">
        <v>216</v>
      </c>
      <c r="G85" s="43">
        <v>4596.99</v>
      </c>
      <c r="H85" s="43"/>
      <c r="I85" s="43">
        <v>0</v>
      </c>
      <c r="J85" s="118">
        <f t="shared" si="12"/>
        <v>0</v>
      </c>
      <c r="K85" s="118" t="e">
        <f t="shared" si="13"/>
        <v>#DIV/0!</v>
      </c>
    </row>
    <row r="86" spans="2:11" ht="15.75" x14ac:dyDescent="0.25">
      <c r="B86" s="106"/>
      <c r="C86" s="106"/>
      <c r="D86" s="106"/>
      <c r="E86" s="32">
        <v>3722</v>
      </c>
      <c r="F86" s="32" t="s">
        <v>217</v>
      </c>
      <c r="G86" s="43">
        <v>12523.8</v>
      </c>
      <c r="H86" s="43"/>
      <c r="I86" s="43">
        <v>14873.17</v>
      </c>
      <c r="J86" s="118">
        <f t="shared" si="12"/>
        <v>118.75924240246572</v>
      </c>
      <c r="K86" s="118" t="e">
        <f t="shared" si="13"/>
        <v>#DIV/0!</v>
      </c>
    </row>
    <row r="87" spans="2:11" ht="15.75" x14ac:dyDescent="0.25">
      <c r="B87" s="106"/>
      <c r="C87" s="141">
        <v>38</v>
      </c>
      <c r="D87" s="141"/>
      <c r="E87" s="30"/>
      <c r="F87" s="141" t="s">
        <v>193</v>
      </c>
      <c r="G87" s="119">
        <f>G88</f>
        <v>0</v>
      </c>
      <c r="H87" s="119">
        <v>401.4</v>
      </c>
      <c r="I87" s="119">
        <f>I88</f>
        <v>397.03</v>
      </c>
      <c r="J87" s="118" t="e">
        <f t="shared" si="12"/>
        <v>#DIV/0!</v>
      </c>
      <c r="K87" s="118">
        <f t="shared" si="13"/>
        <v>98.91131041355257</v>
      </c>
    </row>
    <row r="88" spans="2:11" ht="15.75" x14ac:dyDescent="0.25">
      <c r="B88" s="106"/>
      <c r="C88" s="141"/>
      <c r="D88" s="141">
        <v>381</v>
      </c>
      <c r="E88" s="30"/>
      <c r="F88" s="141" t="s">
        <v>218</v>
      </c>
      <c r="G88" s="119">
        <f>G89</f>
        <v>0</v>
      </c>
      <c r="H88" s="119"/>
      <c r="I88" s="119">
        <f>I89</f>
        <v>397.03</v>
      </c>
      <c r="J88" s="118" t="e">
        <f t="shared" si="12"/>
        <v>#DIV/0!</v>
      </c>
      <c r="K88" s="118" t="e">
        <f t="shared" si="13"/>
        <v>#DIV/0!</v>
      </c>
    </row>
    <row r="89" spans="2:11" ht="15.75" x14ac:dyDescent="0.25">
      <c r="B89" s="106"/>
      <c r="C89" s="106"/>
      <c r="D89" s="106"/>
      <c r="E89" s="32">
        <v>3812</v>
      </c>
      <c r="F89" s="106" t="s">
        <v>219</v>
      </c>
      <c r="G89" s="43">
        <v>0</v>
      </c>
      <c r="H89" s="43"/>
      <c r="I89" s="43">
        <v>397.03</v>
      </c>
      <c r="J89" s="118" t="e">
        <f t="shared" si="12"/>
        <v>#DIV/0!</v>
      </c>
      <c r="K89" s="118" t="e">
        <f t="shared" si="13"/>
        <v>#DIV/0!</v>
      </c>
    </row>
    <row r="90" spans="2:11" ht="15.75" x14ac:dyDescent="0.25">
      <c r="B90" s="149"/>
      <c r="C90" s="149"/>
      <c r="D90" s="149"/>
      <c r="E90" s="150"/>
      <c r="F90" s="149"/>
      <c r="G90" s="151"/>
      <c r="H90" s="151"/>
      <c r="I90" s="151"/>
      <c r="J90" s="151"/>
      <c r="K90" s="152"/>
    </row>
    <row r="91" spans="2:11" ht="15.75" x14ac:dyDescent="0.25">
      <c r="B91" s="141">
        <v>4</v>
      </c>
      <c r="C91" s="141"/>
      <c r="D91" s="141"/>
      <c r="E91" s="30"/>
      <c r="F91" s="141" t="s">
        <v>6</v>
      </c>
      <c r="G91" s="119">
        <f>G92+G102</f>
        <v>83114.049999999988</v>
      </c>
      <c r="H91" s="119">
        <f t="shared" ref="H91:I91" si="23">H92+H102</f>
        <v>57731.42</v>
      </c>
      <c r="I91" s="119">
        <f t="shared" si="23"/>
        <v>41327.089999999997</v>
      </c>
      <c r="J91" s="119">
        <f>I91/G91*100</f>
        <v>49.723350023251186</v>
      </c>
      <c r="K91" s="119">
        <f>I91/H91*100</f>
        <v>71.585091792303047</v>
      </c>
    </row>
    <row r="92" spans="2:11" ht="30" customHeight="1" x14ac:dyDescent="0.25">
      <c r="B92" s="106"/>
      <c r="C92" s="141">
        <v>42</v>
      </c>
      <c r="D92" s="141"/>
      <c r="E92" s="30"/>
      <c r="F92" s="146" t="s">
        <v>221</v>
      </c>
      <c r="G92" s="119">
        <f>G93+G98+G100</f>
        <v>20149.349999999999</v>
      </c>
      <c r="H92" s="119">
        <v>22223.919999999998</v>
      </c>
      <c r="I92" s="119">
        <f t="shared" ref="I92" si="24">I93+I98+I100</f>
        <v>5819.59</v>
      </c>
      <c r="J92" s="119">
        <f t="shared" ref="J92:J103" si="25">I92/G92*100</f>
        <v>28.882271636554037</v>
      </c>
      <c r="K92" s="119">
        <f t="shared" ref="K92:K103" si="26">I92/H92*100</f>
        <v>26.186154377805536</v>
      </c>
    </row>
    <row r="93" spans="2:11" ht="15.75" x14ac:dyDescent="0.25">
      <c r="B93" s="106"/>
      <c r="C93" s="141"/>
      <c r="D93" s="141">
        <v>422</v>
      </c>
      <c r="E93" s="30"/>
      <c r="F93" s="141" t="s">
        <v>222</v>
      </c>
      <c r="G93" s="119">
        <f>SUM(G94:G97)</f>
        <v>5807.9100000000008</v>
      </c>
      <c r="H93" s="119">
        <f t="shared" ref="H93:I93" si="27">SUM(H94:H97)</f>
        <v>0</v>
      </c>
      <c r="I93" s="119">
        <f t="shared" si="27"/>
        <v>4627.05</v>
      </c>
      <c r="J93" s="119">
        <f t="shared" si="25"/>
        <v>79.668073368905496</v>
      </c>
      <c r="K93" s="119" t="e">
        <f t="shared" si="26"/>
        <v>#DIV/0!</v>
      </c>
    </row>
    <row r="94" spans="2:11" ht="15.75" x14ac:dyDescent="0.25">
      <c r="B94" s="106"/>
      <c r="C94" s="106"/>
      <c r="D94" s="106"/>
      <c r="E94" s="32">
        <v>4221</v>
      </c>
      <c r="F94" s="106" t="s">
        <v>112</v>
      </c>
      <c r="G94" s="43">
        <v>5000.59</v>
      </c>
      <c r="H94" s="43"/>
      <c r="I94" s="43">
        <v>3780.1</v>
      </c>
      <c r="J94" s="119">
        <f t="shared" si="25"/>
        <v>75.593080016558048</v>
      </c>
      <c r="K94" s="119" t="e">
        <f t="shared" si="26"/>
        <v>#DIV/0!</v>
      </c>
    </row>
    <row r="95" spans="2:11" ht="15.75" x14ac:dyDescent="0.25">
      <c r="B95" s="106"/>
      <c r="C95" s="106"/>
      <c r="D95" s="106"/>
      <c r="E95" s="32">
        <v>4224</v>
      </c>
      <c r="F95" s="106" t="s">
        <v>223</v>
      </c>
      <c r="G95" s="43">
        <v>475.52</v>
      </c>
      <c r="H95" s="43"/>
      <c r="I95" s="43">
        <v>0</v>
      </c>
      <c r="J95" s="119">
        <f t="shared" si="25"/>
        <v>0</v>
      </c>
      <c r="K95" s="119" t="e">
        <f t="shared" si="26"/>
        <v>#DIV/0!</v>
      </c>
    </row>
    <row r="96" spans="2:11" ht="15.75" x14ac:dyDescent="0.25">
      <c r="B96" s="106"/>
      <c r="C96" s="106"/>
      <c r="D96" s="106"/>
      <c r="E96" s="32">
        <v>4226</v>
      </c>
      <c r="F96" s="106" t="s">
        <v>224</v>
      </c>
      <c r="G96" s="43">
        <v>331.8</v>
      </c>
      <c r="H96" s="43"/>
      <c r="I96" s="43">
        <v>0</v>
      </c>
      <c r="J96" s="119">
        <f t="shared" si="25"/>
        <v>0</v>
      </c>
      <c r="K96" s="119" t="e">
        <f t="shared" si="26"/>
        <v>#DIV/0!</v>
      </c>
    </row>
    <row r="97" spans="2:11" ht="15.75" x14ac:dyDescent="0.25">
      <c r="B97" s="106"/>
      <c r="C97" s="106"/>
      <c r="D97" s="106"/>
      <c r="E97" s="32">
        <v>4227</v>
      </c>
      <c r="F97" s="106" t="s">
        <v>138</v>
      </c>
      <c r="G97" s="43">
        <v>0</v>
      </c>
      <c r="H97" s="43"/>
      <c r="I97" s="43">
        <v>846.95</v>
      </c>
      <c r="J97" s="119" t="e">
        <f t="shared" si="25"/>
        <v>#DIV/0!</v>
      </c>
      <c r="K97" s="119" t="e">
        <f t="shared" si="26"/>
        <v>#DIV/0!</v>
      </c>
    </row>
    <row r="98" spans="2:11" ht="32.25" customHeight="1" x14ac:dyDescent="0.25">
      <c r="B98" s="106"/>
      <c r="C98" s="106"/>
      <c r="D98" s="141">
        <v>424</v>
      </c>
      <c r="E98" s="30"/>
      <c r="F98" s="146" t="s">
        <v>225</v>
      </c>
      <c r="G98" s="119">
        <f>G99</f>
        <v>13014.21</v>
      </c>
      <c r="H98" s="119"/>
      <c r="I98" s="119">
        <f>I99</f>
        <v>1192.54</v>
      </c>
      <c r="J98" s="119">
        <f t="shared" si="25"/>
        <v>9.1633683489047737</v>
      </c>
      <c r="K98" s="119" t="e">
        <f t="shared" si="26"/>
        <v>#DIV/0!</v>
      </c>
    </row>
    <row r="99" spans="2:11" ht="15.75" x14ac:dyDescent="0.25">
      <c r="B99" s="106"/>
      <c r="C99" s="106"/>
      <c r="D99" s="106"/>
      <c r="E99" s="32">
        <v>4241</v>
      </c>
      <c r="F99" s="106" t="s">
        <v>128</v>
      </c>
      <c r="G99" s="43">
        <v>13014.21</v>
      </c>
      <c r="H99" s="43"/>
      <c r="I99" s="43">
        <v>1192.54</v>
      </c>
      <c r="J99" s="119">
        <f t="shared" si="25"/>
        <v>9.1633683489047737</v>
      </c>
      <c r="K99" s="119" t="e">
        <f t="shared" si="26"/>
        <v>#DIV/0!</v>
      </c>
    </row>
    <row r="100" spans="2:11" ht="15.75" x14ac:dyDescent="0.25">
      <c r="B100" s="106"/>
      <c r="C100" s="106"/>
      <c r="D100" s="141">
        <v>426</v>
      </c>
      <c r="E100" s="30"/>
      <c r="F100" s="141" t="s">
        <v>226</v>
      </c>
      <c r="G100" s="119">
        <f>G101</f>
        <v>1327.23</v>
      </c>
      <c r="H100" s="119"/>
      <c r="I100" s="119">
        <f>I101</f>
        <v>0</v>
      </c>
      <c r="J100" s="119">
        <f t="shared" si="25"/>
        <v>0</v>
      </c>
      <c r="K100" s="119" t="e">
        <f t="shared" si="26"/>
        <v>#DIV/0!</v>
      </c>
    </row>
    <row r="101" spans="2:11" ht="15.75" x14ac:dyDescent="0.25">
      <c r="B101" s="106"/>
      <c r="C101" s="106"/>
      <c r="D101" s="106"/>
      <c r="E101" s="32">
        <v>4264</v>
      </c>
      <c r="F101" s="106" t="s">
        <v>227</v>
      </c>
      <c r="G101" s="43">
        <v>1327.23</v>
      </c>
      <c r="H101" s="43"/>
      <c r="I101" s="43">
        <v>0</v>
      </c>
      <c r="J101" s="119">
        <f t="shared" si="25"/>
        <v>0</v>
      </c>
      <c r="K101" s="119" t="e">
        <f t="shared" si="26"/>
        <v>#DIV/0!</v>
      </c>
    </row>
    <row r="102" spans="2:11" ht="34.5" customHeight="1" x14ac:dyDescent="0.25">
      <c r="B102" s="106"/>
      <c r="C102" s="141">
        <v>45</v>
      </c>
      <c r="D102" s="141"/>
      <c r="E102" s="30"/>
      <c r="F102" s="146" t="s">
        <v>228</v>
      </c>
      <c r="G102" s="119">
        <f>G103</f>
        <v>62964.7</v>
      </c>
      <c r="H102" s="119">
        <v>35507.5</v>
      </c>
      <c r="I102" s="119">
        <f>I103</f>
        <v>35507.5</v>
      </c>
      <c r="J102" s="119">
        <f t="shared" si="25"/>
        <v>56.392708930559508</v>
      </c>
      <c r="K102" s="119">
        <f t="shared" si="26"/>
        <v>100</v>
      </c>
    </row>
    <row r="103" spans="2:11" ht="15.75" x14ac:dyDescent="0.25">
      <c r="B103" s="106"/>
      <c r="C103" s="141"/>
      <c r="D103" s="141">
        <v>451</v>
      </c>
      <c r="E103" s="30"/>
      <c r="F103" s="141" t="s">
        <v>107</v>
      </c>
      <c r="G103" s="119">
        <v>62964.7</v>
      </c>
      <c r="H103" s="119"/>
      <c r="I103" s="119">
        <v>35507.5</v>
      </c>
      <c r="J103" s="119">
        <f t="shared" si="25"/>
        <v>56.392708930559508</v>
      </c>
      <c r="K103" s="119" t="e">
        <f t="shared" si="26"/>
        <v>#DIV/0!</v>
      </c>
    </row>
    <row r="104" spans="2:11" ht="15.75" x14ac:dyDescent="0.25">
      <c r="B104" s="283" t="s">
        <v>236</v>
      </c>
      <c r="C104" s="284"/>
      <c r="D104" s="284"/>
      <c r="E104" s="284"/>
      <c r="F104" s="284"/>
      <c r="G104" s="284"/>
      <c r="H104" s="284"/>
      <c r="I104" s="284"/>
      <c r="J104" s="284"/>
      <c r="K104" s="285"/>
    </row>
    <row r="105" spans="2:11" ht="15.75" x14ac:dyDescent="0.25">
      <c r="B105" s="106"/>
      <c r="C105" s="141">
        <v>92</v>
      </c>
      <c r="D105" s="141"/>
      <c r="E105" s="32"/>
      <c r="F105" s="106"/>
      <c r="G105" s="119">
        <v>0</v>
      </c>
      <c r="H105" s="119">
        <v>0</v>
      </c>
      <c r="I105" s="119">
        <v>0</v>
      </c>
      <c r="J105" s="43"/>
      <c r="K105" s="40"/>
    </row>
    <row r="106" spans="2:11" ht="15.75" x14ac:dyDescent="0.25">
      <c r="B106" s="106"/>
      <c r="C106" s="141"/>
      <c r="D106" s="141">
        <v>922</v>
      </c>
      <c r="E106" s="32"/>
      <c r="F106" s="106"/>
      <c r="G106" s="119">
        <v>0</v>
      </c>
      <c r="H106" s="119">
        <v>0</v>
      </c>
      <c r="I106" s="119">
        <v>0</v>
      </c>
      <c r="J106" s="43"/>
      <c r="K106" s="40"/>
    </row>
    <row r="107" spans="2:11" ht="15.75" x14ac:dyDescent="0.25">
      <c r="B107" s="106"/>
      <c r="C107" s="106"/>
      <c r="D107" s="106"/>
      <c r="E107" s="32">
        <v>9222</v>
      </c>
      <c r="F107" s="106"/>
      <c r="G107" s="43">
        <v>0</v>
      </c>
      <c r="H107" s="43">
        <v>0</v>
      </c>
      <c r="I107" s="43">
        <v>0</v>
      </c>
      <c r="J107" s="43"/>
      <c r="K107" s="40"/>
    </row>
    <row r="108" spans="2:11" ht="15.75" x14ac:dyDescent="0.25">
      <c r="B108" s="106"/>
      <c r="C108" s="106"/>
      <c r="D108" s="106"/>
      <c r="E108" s="32"/>
      <c r="F108" s="106"/>
      <c r="G108" s="43"/>
      <c r="H108" s="43"/>
      <c r="I108" s="43"/>
      <c r="J108" s="43"/>
      <c r="K108" s="40"/>
    </row>
    <row r="109" spans="2:11" ht="15.75" x14ac:dyDescent="0.25">
      <c r="B109" s="142"/>
      <c r="C109" s="142"/>
      <c r="D109" s="142"/>
      <c r="E109" s="143"/>
      <c r="F109" s="142"/>
      <c r="G109" s="144"/>
      <c r="H109" s="144"/>
      <c r="I109" s="144"/>
      <c r="J109" s="144"/>
      <c r="K109" s="69"/>
    </row>
    <row r="110" spans="2:11" ht="15.75" x14ac:dyDescent="0.25">
      <c r="B110" s="142"/>
      <c r="C110" s="142"/>
      <c r="D110" s="142"/>
      <c r="E110" s="143"/>
      <c r="F110" s="142"/>
      <c r="G110" s="144"/>
      <c r="H110" s="144"/>
      <c r="I110" s="144"/>
      <c r="J110" s="144"/>
      <c r="K110" s="69"/>
    </row>
    <row r="111" spans="2:11" ht="15.75" x14ac:dyDescent="0.25">
      <c r="B111" s="142"/>
      <c r="C111" s="142"/>
      <c r="D111" s="142"/>
      <c r="E111" s="143"/>
      <c r="F111" s="142"/>
      <c r="G111" s="144"/>
      <c r="H111" s="144"/>
      <c r="I111" s="144"/>
      <c r="J111" s="144"/>
      <c r="K111" s="69"/>
    </row>
    <row r="112" spans="2:11" ht="15.75" x14ac:dyDescent="0.25">
      <c r="B112" s="142"/>
      <c r="C112" s="142"/>
      <c r="D112" s="142"/>
      <c r="E112" s="143"/>
      <c r="F112" s="142"/>
      <c r="G112" s="144"/>
      <c r="H112" s="144"/>
      <c r="I112" s="144"/>
      <c r="J112" s="144"/>
      <c r="K112" s="69"/>
    </row>
    <row r="113" spans="2:11" ht="15.75" x14ac:dyDescent="0.25">
      <c r="B113" s="142"/>
      <c r="C113" s="142"/>
      <c r="D113" s="142"/>
      <c r="E113" s="143"/>
      <c r="F113" s="142"/>
      <c r="G113" s="144"/>
      <c r="H113" s="144"/>
      <c r="I113" s="144"/>
      <c r="J113" s="144"/>
      <c r="K113" s="69"/>
    </row>
    <row r="114" spans="2:11" ht="15.75" x14ac:dyDescent="0.25">
      <c r="B114" s="142"/>
      <c r="C114" s="142"/>
      <c r="D114" s="142"/>
      <c r="E114" s="143"/>
      <c r="F114" s="142"/>
      <c r="G114" s="144"/>
      <c r="H114" s="144"/>
      <c r="I114" s="144"/>
      <c r="J114" s="144"/>
      <c r="K114" s="69"/>
    </row>
    <row r="115" spans="2:11" ht="15.75" x14ac:dyDescent="0.25">
      <c r="B115" s="142"/>
      <c r="C115" s="142"/>
      <c r="D115" s="142"/>
      <c r="E115" s="143"/>
      <c r="F115" s="142"/>
      <c r="G115" s="144"/>
      <c r="H115" s="144"/>
      <c r="I115" s="144"/>
      <c r="J115" s="144"/>
      <c r="K115" s="69"/>
    </row>
    <row r="116" spans="2:11" ht="15.75" x14ac:dyDescent="0.25">
      <c r="B116" s="142"/>
      <c r="C116" s="142"/>
      <c r="D116" s="142"/>
      <c r="E116" s="143"/>
      <c r="F116" s="142"/>
      <c r="G116" s="144"/>
      <c r="H116" s="144"/>
      <c r="I116" s="144"/>
      <c r="J116" s="144"/>
      <c r="K116" s="69"/>
    </row>
    <row r="117" spans="2:11" ht="15.75" x14ac:dyDescent="0.25">
      <c r="B117" s="142"/>
      <c r="C117" s="142"/>
      <c r="D117" s="142"/>
      <c r="E117" s="143"/>
      <c r="F117" s="142"/>
      <c r="G117" s="144"/>
      <c r="H117" s="144"/>
      <c r="I117" s="144"/>
      <c r="J117" s="144"/>
      <c r="K117" s="69"/>
    </row>
    <row r="118" spans="2:11" ht="15.75" x14ac:dyDescent="0.25">
      <c r="B118" s="142"/>
      <c r="C118" s="142"/>
      <c r="D118" s="142"/>
      <c r="E118" s="143"/>
      <c r="F118" s="142"/>
      <c r="G118" s="144"/>
      <c r="H118" s="144"/>
      <c r="I118" s="144"/>
      <c r="J118" s="144"/>
      <c r="K118" s="69"/>
    </row>
    <row r="119" spans="2:11" ht="15.75" x14ac:dyDescent="0.25">
      <c r="B119" s="142"/>
      <c r="C119" s="142"/>
      <c r="D119" s="142"/>
      <c r="E119" s="143"/>
      <c r="F119" s="142"/>
      <c r="G119" s="144"/>
      <c r="H119" s="144"/>
      <c r="I119" s="144"/>
      <c r="J119" s="144"/>
      <c r="K119" s="69"/>
    </row>
    <row r="120" spans="2:11" ht="15.75" x14ac:dyDescent="0.25">
      <c r="B120" s="142"/>
      <c r="C120" s="142"/>
      <c r="D120" s="142"/>
      <c r="E120" s="143"/>
      <c r="F120" s="142"/>
      <c r="G120" s="144"/>
      <c r="H120" s="144"/>
      <c r="I120" s="144"/>
      <c r="J120" s="144"/>
      <c r="K120" s="69"/>
    </row>
    <row r="121" spans="2:11" ht="15.75" x14ac:dyDescent="0.25">
      <c r="B121" s="142"/>
      <c r="C121" s="142"/>
      <c r="D121" s="142"/>
      <c r="E121" s="143"/>
      <c r="F121" s="142"/>
      <c r="G121" s="144"/>
      <c r="H121" s="144"/>
      <c r="I121" s="144"/>
      <c r="J121" s="144"/>
      <c r="K121" s="69"/>
    </row>
    <row r="122" spans="2:11" ht="15.75" x14ac:dyDescent="0.25">
      <c r="B122" s="142"/>
      <c r="C122" s="142"/>
      <c r="D122" s="142"/>
      <c r="E122" s="143"/>
      <c r="F122" s="142"/>
      <c r="G122" s="144"/>
      <c r="H122" s="144"/>
      <c r="I122" s="144"/>
      <c r="J122" s="144"/>
      <c r="K122" s="69"/>
    </row>
    <row r="123" spans="2:11" ht="15.75" x14ac:dyDescent="0.25">
      <c r="B123" s="142"/>
      <c r="C123" s="142"/>
      <c r="D123" s="142"/>
      <c r="E123" s="143"/>
      <c r="F123" s="142"/>
      <c r="G123" s="144"/>
      <c r="H123" s="144"/>
      <c r="I123" s="144"/>
      <c r="J123" s="144"/>
      <c r="K123" s="69"/>
    </row>
    <row r="124" spans="2:11" ht="15.75" x14ac:dyDescent="0.25">
      <c r="B124" s="142"/>
      <c r="C124" s="142"/>
      <c r="D124" s="142"/>
      <c r="E124" s="143"/>
      <c r="F124" s="142"/>
      <c r="G124" s="144"/>
      <c r="H124" s="144"/>
      <c r="I124" s="144"/>
      <c r="J124" s="144"/>
      <c r="K124" s="69"/>
    </row>
    <row r="125" spans="2:11" ht="15.75" x14ac:dyDescent="0.25">
      <c r="B125" s="142"/>
      <c r="C125" s="142"/>
      <c r="D125" s="142"/>
      <c r="E125" s="143"/>
      <c r="F125" s="142"/>
      <c r="G125" s="144"/>
      <c r="H125" s="144"/>
      <c r="I125" s="144"/>
      <c r="J125" s="144"/>
      <c r="K125" s="69"/>
    </row>
    <row r="126" spans="2:11" ht="15.75" x14ac:dyDescent="0.25">
      <c r="B126" s="142"/>
      <c r="C126" s="142"/>
      <c r="D126" s="142"/>
      <c r="E126" s="143"/>
      <c r="F126" s="142"/>
      <c r="G126" s="144"/>
      <c r="H126" s="144"/>
      <c r="I126" s="144"/>
      <c r="J126" s="144"/>
      <c r="K126" s="69"/>
    </row>
    <row r="127" spans="2:11" ht="15.75" x14ac:dyDescent="0.25">
      <c r="B127" s="142"/>
      <c r="C127" s="142"/>
      <c r="D127" s="142"/>
      <c r="E127" s="143"/>
      <c r="F127" s="142"/>
      <c r="G127" s="144"/>
      <c r="H127" s="144"/>
      <c r="I127" s="144"/>
      <c r="J127" s="144"/>
      <c r="K127" s="69"/>
    </row>
    <row r="128" spans="2:11" ht="15.75" x14ac:dyDescent="0.25">
      <c r="B128" s="142"/>
      <c r="C128" s="142"/>
      <c r="D128" s="142"/>
      <c r="E128" s="143"/>
      <c r="F128" s="142"/>
      <c r="G128" s="144"/>
      <c r="H128" s="144"/>
      <c r="I128" s="144"/>
      <c r="J128" s="144"/>
      <c r="K128" s="69"/>
    </row>
    <row r="129" spans="2:11" ht="15.75" x14ac:dyDescent="0.25">
      <c r="B129" s="142"/>
      <c r="C129" s="142"/>
      <c r="D129" s="142"/>
      <c r="E129" s="143"/>
      <c r="F129" s="142"/>
      <c r="G129" s="144"/>
      <c r="H129" s="144"/>
      <c r="I129" s="144"/>
      <c r="J129" s="144"/>
      <c r="K129" s="69"/>
    </row>
    <row r="130" spans="2:11" ht="15.75" x14ac:dyDescent="0.25">
      <c r="B130" s="142"/>
      <c r="C130" s="142"/>
      <c r="D130" s="142"/>
      <c r="E130" s="143"/>
      <c r="F130" s="142"/>
      <c r="G130" s="144"/>
      <c r="H130" s="144"/>
      <c r="I130" s="144"/>
      <c r="J130" s="144"/>
      <c r="K130" s="69"/>
    </row>
    <row r="131" spans="2:11" ht="15.75" x14ac:dyDescent="0.25">
      <c r="B131" s="142"/>
      <c r="C131" s="142"/>
      <c r="D131" s="142"/>
      <c r="E131" s="143"/>
      <c r="F131" s="142"/>
      <c r="G131" s="144"/>
      <c r="H131" s="144"/>
      <c r="I131" s="144"/>
      <c r="J131" s="144"/>
      <c r="K131" s="69"/>
    </row>
    <row r="132" spans="2:11" ht="15.75" x14ac:dyDescent="0.25">
      <c r="B132" s="142"/>
      <c r="C132" s="142"/>
      <c r="D132" s="142"/>
      <c r="E132" s="143"/>
      <c r="F132" s="142"/>
      <c r="G132" s="144"/>
      <c r="H132" s="144"/>
      <c r="I132" s="144"/>
      <c r="J132" s="144"/>
      <c r="K132" s="69"/>
    </row>
    <row r="133" spans="2:11" ht="15.75" x14ac:dyDescent="0.25">
      <c r="B133" s="142"/>
      <c r="C133" s="142"/>
      <c r="D133" s="142"/>
      <c r="E133" s="143"/>
      <c r="F133" s="142"/>
      <c r="G133" s="144"/>
      <c r="H133" s="144"/>
      <c r="I133" s="144"/>
      <c r="J133" s="144"/>
      <c r="K133" s="69"/>
    </row>
    <row r="134" spans="2:11" ht="15.75" x14ac:dyDescent="0.25">
      <c r="B134" s="142"/>
      <c r="C134" s="142"/>
      <c r="D134" s="142"/>
      <c r="E134" s="143"/>
      <c r="F134" s="142"/>
      <c r="G134" s="144"/>
      <c r="H134" s="144"/>
      <c r="I134" s="144"/>
      <c r="J134" s="144"/>
      <c r="K134" s="69"/>
    </row>
    <row r="135" spans="2:11" ht="15.75" x14ac:dyDescent="0.25">
      <c r="B135" s="142"/>
      <c r="C135" s="142"/>
      <c r="D135" s="142"/>
      <c r="E135" s="143"/>
      <c r="F135" s="142"/>
      <c r="G135" s="144"/>
      <c r="H135" s="144"/>
      <c r="I135" s="144"/>
      <c r="J135" s="144"/>
      <c r="K135" s="69"/>
    </row>
    <row r="136" spans="2:11" ht="15.75" x14ac:dyDescent="0.25">
      <c r="B136" s="142"/>
      <c r="C136" s="142"/>
      <c r="D136" s="142"/>
      <c r="E136" s="143"/>
      <c r="F136" s="142"/>
      <c r="G136" s="144"/>
      <c r="H136" s="144"/>
      <c r="I136" s="144"/>
      <c r="J136" s="144"/>
      <c r="K136" s="69"/>
    </row>
    <row r="137" spans="2:11" ht="15.75" x14ac:dyDescent="0.25">
      <c r="B137" s="142"/>
      <c r="C137" s="142"/>
      <c r="D137" s="142"/>
      <c r="E137" s="143"/>
      <c r="F137" s="142"/>
      <c r="G137" s="144"/>
      <c r="H137" s="144"/>
      <c r="I137" s="144"/>
      <c r="J137" s="144"/>
      <c r="K137" s="69"/>
    </row>
    <row r="138" spans="2:11" ht="15.75" x14ac:dyDescent="0.25">
      <c r="B138" s="142"/>
      <c r="C138" s="142"/>
      <c r="D138" s="142"/>
      <c r="E138" s="143"/>
      <c r="F138" s="142"/>
      <c r="G138" s="144"/>
      <c r="H138" s="144"/>
      <c r="I138" s="144"/>
      <c r="J138" s="144"/>
      <c r="K138" s="69"/>
    </row>
    <row r="139" spans="2:11" ht="15.75" x14ac:dyDescent="0.25">
      <c r="B139" s="142"/>
      <c r="C139" s="142"/>
      <c r="D139" s="142"/>
      <c r="E139" s="143"/>
      <c r="F139" s="142"/>
      <c r="G139" s="144"/>
      <c r="H139" s="144"/>
      <c r="I139" s="144"/>
      <c r="J139" s="144"/>
      <c r="K139" s="69"/>
    </row>
    <row r="140" spans="2:11" ht="15.75" x14ac:dyDescent="0.25">
      <c r="B140" s="142"/>
      <c r="C140" s="142"/>
      <c r="D140" s="142"/>
      <c r="E140" s="143"/>
      <c r="F140" s="142"/>
      <c r="G140" s="144"/>
      <c r="H140" s="144"/>
      <c r="I140" s="144"/>
      <c r="J140" s="144"/>
      <c r="K140" s="69"/>
    </row>
    <row r="141" spans="2:11" ht="15.75" x14ac:dyDescent="0.25">
      <c r="B141" s="142"/>
      <c r="C141" s="142"/>
      <c r="D141" s="142"/>
      <c r="E141" s="143"/>
      <c r="F141" s="142"/>
      <c r="G141" s="144"/>
      <c r="H141" s="144"/>
      <c r="I141" s="144"/>
      <c r="J141" s="144"/>
      <c r="K141" s="69"/>
    </row>
    <row r="142" spans="2:11" ht="15.75" x14ac:dyDescent="0.25">
      <c r="B142" s="142"/>
      <c r="C142" s="142"/>
      <c r="D142" s="142"/>
      <c r="E142" s="143"/>
      <c r="F142" s="142"/>
      <c r="G142" s="144"/>
      <c r="H142" s="144"/>
      <c r="I142" s="144"/>
      <c r="J142" s="144"/>
      <c r="K142" s="69"/>
    </row>
    <row r="143" spans="2:11" ht="15.75" x14ac:dyDescent="0.25">
      <c r="B143" s="142"/>
      <c r="C143" s="142"/>
      <c r="D143" s="142"/>
      <c r="E143" s="143"/>
      <c r="F143" s="142"/>
      <c r="G143" s="144"/>
      <c r="H143" s="144"/>
      <c r="I143" s="144"/>
      <c r="J143" s="144"/>
      <c r="K143" s="69"/>
    </row>
    <row r="144" spans="2:11" x14ac:dyDescent="0.25">
      <c r="G144" s="69"/>
      <c r="H144" s="69"/>
      <c r="I144" s="69"/>
      <c r="J144" s="69"/>
      <c r="K144" s="69"/>
    </row>
    <row r="145" spans="7:11" x14ac:dyDescent="0.25">
      <c r="G145" s="69"/>
      <c r="H145" s="69"/>
      <c r="I145" s="69"/>
      <c r="J145" s="69"/>
      <c r="K145" s="69"/>
    </row>
    <row r="146" spans="7:11" x14ac:dyDescent="0.25">
      <c r="G146" s="69"/>
      <c r="H146" s="69"/>
      <c r="I146" s="69"/>
      <c r="J146" s="69"/>
      <c r="K146" s="69"/>
    </row>
    <row r="147" spans="7:11" x14ac:dyDescent="0.25">
      <c r="G147" s="69"/>
      <c r="H147" s="69"/>
      <c r="I147" s="69"/>
      <c r="J147" s="69"/>
      <c r="K147" s="69"/>
    </row>
    <row r="148" spans="7:11" x14ac:dyDescent="0.25">
      <c r="G148" s="69"/>
      <c r="H148" s="69"/>
      <c r="I148" s="69"/>
      <c r="J148" s="69"/>
      <c r="K148" s="69"/>
    </row>
    <row r="149" spans="7:11" x14ac:dyDescent="0.25">
      <c r="G149" s="69"/>
      <c r="H149" s="69"/>
      <c r="I149" s="69"/>
      <c r="J149" s="69"/>
      <c r="K149" s="69"/>
    </row>
    <row r="150" spans="7:11" x14ac:dyDescent="0.25">
      <c r="G150" s="69"/>
      <c r="H150" s="69"/>
      <c r="I150" s="69"/>
      <c r="J150" s="69"/>
      <c r="K150" s="69"/>
    </row>
    <row r="151" spans="7:11" x14ac:dyDescent="0.25">
      <c r="G151" s="69"/>
      <c r="H151" s="69"/>
      <c r="I151" s="69"/>
      <c r="J151" s="69"/>
      <c r="K151" s="69"/>
    </row>
    <row r="152" spans="7:11" x14ac:dyDescent="0.25">
      <c r="G152" s="69"/>
      <c r="H152" s="69"/>
      <c r="I152" s="69"/>
      <c r="J152" s="69"/>
      <c r="K152" s="69"/>
    </row>
    <row r="153" spans="7:11" x14ac:dyDescent="0.25">
      <c r="G153" s="69"/>
      <c r="H153" s="69"/>
      <c r="I153" s="69"/>
      <c r="J153" s="69"/>
      <c r="K153" s="69"/>
    </row>
    <row r="154" spans="7:11" x14ac:dyDescent="0.25">
      <c r="G154" s="69"/>
      <c r="H154" s="69"/>
      <c r="I154" s="69"/>
      <c r="J154" s="69"/>
      <c r="K154" s="69"/>
    </row>
  </sheetData>
  <mergeCells count="14">
    <mergeCell ref="B104:K104"/>
    <mergeCell ref="B32:K32"/>
    <mergeCell ref="B1:K1"/>
    <mergeCell ref="B2:K2"/>
    <mergeCell ref="B4:K4"/>
    <mergeCell ref="B6:K6"/>
    <mergeCell ref="B39:F39"/>
    <mergeCell ref="B9:F9"/>
    <mergeCell ref="B38:F38"/>
    <mergeCell ref="B8:F8"/>
    <mergeCell ref="B7:K7"/>
    <mergeCell ref="B5:K5"/>
    <mergeCell ref="B37:K37"/>
    <mergeCell ref="B3:K3"/>
  </mergeCells>
  <pageMargins left="0.7" right="0.7" top="0.75" bottom="0.75" header="0.3" footer="0.3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44"/>
  <sheetViews>
    <sheetView workbookViewId="0">
      <selection activeCell="C4" sqref="C4:E4"/>
    </sheetView>
  </sheetViews>
  <sheetFormatPr defaultRowHeight="15" x14ac:dyDescent="0.25"/>
  <cols>
    <col min="2" max="2" width="38.28515625" customWidth="1"/>
    <col min="3" max="4" width="25.28515625" customWidth="1"/>
    <col min="5" max="5" width="26.85546875" customWidth="1"/>
    <col min="6" max="7" width="15.7109375" customWidth="1"/>
  </cols>
  <sheetData>
    <row r="1" spans="2:7" ht="18" x14ac:dyDescent="0.25">
      <c r="B1" s="3"/>
      <c r="C1" s="3"/>
      <c r="D1" s="3"/>
      <c r="E1" s="4"/>
      <c r="F1" s="4"/>
      <c r="G1" s="4"/>
    </row>
    <row r="2" spans="2:7" ht="15.75" customHeight="1" x14ac:dyDescent="0.25">
      <c r="B2" s="256" t="s">
        <v>29</v>
      </c>
      <c r="C2" s="256"/>
      <c r="D2" s="256"/>
      <c r="E2" s="256"/>
      <c r="F2" s="256"/>
      <c r="G2" s="256"/>
    </row>
    <row r="3" spans="2:7" ht="18" x14ac:dyDescent="0.25">
      <c r="B3" s="27"/>
      <c r="C3" s="27"/>
      <c r="D3" s="27"/>
      <c r="E3" s="28"/>
      <c r="F3" s="28"/>
      <c r="G3" s="28"/>
    </row>
    <row r="4" spans="2:7" ht="33.75" customHeight="1" x14ac:dyDescent="0.25">
      <c r="B4" s="18" t="s">
        <v>7</v>
      </c>
      <c r="C4" s="18" t="s">
        <v>71</v>
      </c>
      <c r="D4" s="18" t="s">
        <v>72</v>
      </c>
      <c r="E4" s="18" t="s">
        <v>73</v>
      </c>
      <c r="F4" s="18" t="s">
        <v>18</v>
      </c>
      <c r="G4" s="18" t="s">
        <v>34</v>
      </c>
    </row>
    <row r="5" spans="2:7" x14ac:dyDescent="0.25">
      <c r="B5" s="18">
        <v>1</v>
      </c>
      <c r="C5" s="20">
        <v>2</v>
      </c>
      <c r="D5" s="20">
        <v>3</v>
      </c>
      <c r="E5" s="20">
        <v>4</v>
      </c>
      <c r="F5" s="20" t="s">
        <v>231</v>
      </c>
      <c r="G5" s="20" t="s">
        <v>232</v>
      </c>
    </row>
    <row r="6" spans="2:7" ht="15.75" x14ac:dyDescent="0.25">
      <c r="B6" s="159" t="s">
        <v>31</v>
      </c>
      <c r="C6" s="162">
        <f>C7+C11+C13+C17+C21</f>
        <v>1037951.6699999999</v>
      </c>
      <c r="D6" s="162">
        <f>D7+D11+D13+D17+D21</f>
        <v>1081836.97</v>
      </c>
      <c r="E6" s="162">
        <f>E7+E11+E13+E17+E21</f>
        <v>1172956.03</v>
      </c>
      <c r="F6" s="178">
        <f>E6/C6*100</f>
        <v>113.00680599126549</v>
      </c>
      <c r="G6" s="178">
        <f>E6/D6*100</f>
        <v>108.42262397447927</v>
      </c>
    </row>
    <row r="7" spans="2:7" ht="15.75" x14ac:dyDescent="0.25">
      <c r="B7" s="45" t="s">
        <v>14</v>
      </c>
      <c r="C7" s="118">
        <f>SUM(C8+C9+C10)</f>
        <v>26559.480000000003</v>
      </c>
      <c r="D7" s="118">
        <f t="shared" ref="D7:E7" si="0">SUM(D8+D9+D10)</f>
        <v>27070.36</v>
      </c>
      <c r="E7" s="118">
        <f t="shared" si="0"/>
        <v>20469.099999999999</v>
      </c>
      <c r="F7" s="179">
        <f t="shared" ref="F7:F39" si="1">E7/C7*100</f>
        <v>77.068903457447192</v>
      </c>
      <c r="G7" s="179">
        <f t="shared" ref="G7:G39" si="2">E7/D7*100</f>
        <v>75.614435862692616</v>
      </c>
    </row>
    <row r="8" spans="2:7" ht="15.75" x14ac:dyDescent="0.25">
      <c r="B8" s="153" t="s">
        <v>15</v>
      </c>
      <c r="C8" s="42">
        <v>17334.77</v>
      </c>
      <c r="D8" s="42">
        <v>10721.73</v>
      </c>
      <c r="E8" s="43">
        <v>20469.099999999999</v>
      </c>
      <c r="F8" s="179">
        <f t="shared" si="1"/>
        <v>118.08117442573509</v>
      </c>
      <c r="G8" s="179">
        <f t="shared" si="2"/>
        <v>190.91228747599502</v>
      </c>
    </row>
    <row r="9" spans="2:7" ht="15.75" x14ac:dyDescent="0.25">
      <c r="B9" s="153" t="s">
        <v>188</v>
      </c>
      <c r="C9" s="42">
        <v>5016.0600000000004</v>
      </c>
      <c r="D9" s="42">
        <v>0</v>
      </c>
      <c r="E9" s="43">
        <v>0</v>
      </c>
      <c r="F9" s="179">
        <f t="shared" si="1"/>
        <v>0</v>
      </c>
      <c r="G9" s="179" t="e">
        <f t="shared" si="2"/>
        <v>#DIV/0!</v>
      </c>
    </row>
    <row r="10" spans="2:7" ht="15.75" x14ac:dyDescent="0.25">
      <c r="B10" s="154" t="s">
        <v>177</v>
      </c>
      <c r="C10" s="42">
        <v>4208.6499999999996</v>
      </c>
      <c r="D10" s="42">
        <v>16348.63</v>
      </c>
      <c r="E10" s="43">
        <v>0</v>
      </c>
      <c r="F10" s="179">
        <f t="shared" si="1"/>
        <v>0</v>
      </c>
      <c r="G10" s="179">
        <f t="shared" si="2"/>
        <v>0</v>
      </c>
    </row>
    <row r="11" spans="2:7" ht="15.75" x14ac:dyDescent="0.25">
      <c r="B11" s="45" t="s">
        <v>16</v>
      </c>
      <c r="C11" s="118">
        <v>4677.82</v>
      </c>
      <c r="D11" s="118">
        <v>13800</v>
      </c>
      <c r="E11" s="119">
        <f>E12</f>
        <v>13754.08</v>
      </c>
      <c r="F11" s="179">
        <f t="shared" si="1"/>
        <v>294.02755984625315</v>
      </c>
      <c r="G11" s="179">
        <f t="shared" si="2"/>
        <v>99.66724637681159</v>
      </c>
    </row>
    <row r="12" spans="2:7" ht="15.75" x14ac:dyDescent="0.25">
      <c r="B12" s="155" t="s">
        <v>17</v>
      </c>
      <c r="C12" s="42">
        <v>4677.82</v>
      </c>
      <c r="D12" s="42">
        <v>13800</v>
      </c>
      <c r="E12" s="156">
        <v>13754.08</v>
      </c>
      <c r="F12" s="179">
        <f t="shared" si="1"/>
        <v>294.02755984625315</v>
      </c>
      <c r="G12" s="179">
        <f t="shared" si="2"/>
        <v>99.66724637681159</v>
      </c>
    </row>
    <row r="13" spans="2:7" ht="15.75" x14ac:dyDescent="0.25">
      <c r="B13" s="45" t="s">
        <v>178</v>
      </c>
      <c r="C13" s="118">
        <f>C14+C15+C16</f>
        <v>184296.74000000002</v>
      </c>
      <c r="D13" s="118">
        <f>D14+D15+D16</f>
        <v>146263.63</v>
      </c>
      <c r="E13" s="157">
        <f>E14+E15+E16</f>
        <v>145607.21</v>
      </c>
      <c r="F13" s="179">
        <f t="shared" si="1"/>
        <v>79.00693739889266</v>
      </c>
      <c r="G13" s="179">
        <f t="shared" si="2"/>
        <v>99.551207637879628</v>
      </c>
    </row>
    <row r="14" spans="2:7" ht="15.75" x14ac:dyDescent="0.25">
      <c r="B14" s="155" t="s">
        <v>179</v>
      </c>
      <c r="C14" s="42">
        <v>19927.599999999999</v>
      </c>
      <c r="D14" s="42">
        <v>2950</v>
      </c>
      <c r="E14" s="156">
        <v>3449.5</v>
      </c>
      <c r="F14" s="179">
        <f t="shared" si="1"/>
        <v>17.310162789297255</v>
      </c>
      <c r="G14" s="179">
        <f t="shared" si="2"/>
        <v>116.93220338983051</v>
      </c>
    </row>
    <row r="15" spans="2:7" ht="15.75" x14ac:dyDescent="0.25">
      <c r="B15" s="155" t="s">
        <v>180</v>
      </c>
      <c r="C15" s="164">
        <v>0</v>
      </c>
      <c r="D15" s="164">
        <v>0</v>
      </c>
      <c r="E15" s="192">
        <v>0</v>
      </c>
      <c r="F15" s="179" t="e">
        <f t="shared" si="1"/>
        <v>#DIV/0!</v>
      </c>
      <c r="G15" s="179" t="e">
        <f t="shared" si="2"/>
        <v>#DIV/0!</v>
      </c>
    </row>
    <row r="16" spans="2:7" ht="31.5" x14ac:dyDescent="0.25">
      <c r="B16" s="155" t="s">
        <v>181</v>
      </c>
      <c r="C16" s="42">
        <v>164369.14000000001</v>
      </c>
      <c r="D16" s="42">
        <v>143313.63</v>
      </c>
      <c r="E16" s="156">
        <v>142157.71</v>
      </c>
      <c r="F16" s="179">
        <f t="shared" si="1"/>
        <v>86.486861219812909</v>
      </c>
      <c r="G16" s="179">
        <f t="shared" si="2"/>
        <v>99.193433311262851</v>
      </c>
    </row>
    <row r="17" spans="2:7" ht="15.75" x14ac:dyDescent="0.25">
      <c r="B17" s="158" t="s">
        <v>182</v>
      </c>
      <c r="C17" s="118">
        <f>C18+C19+C20</f>
        <v>822417.62999999989</v>
      </c>
      <c r="D17" s="118">
        <f>D18+D19+D20</f>
        <v>894702.98</v>
      </c>
      <c r="E17" s="157">
        <f>E18+E19+E20</f>
        <v>990592.89</v>
      </c>
      <c r="F17" s="179">
        <f t="shared" si="1"/>
        <v>120.44888799380433</v>
      </c>
      <c r="G17" s="179">
        <f t="shared" si="2"/>
        <v>110.71751320197905</v>
      </c>
    </row>
    <row r="18" spans="2:7" ht="15.75" x14ac:dyDescent="0.25">
      <c r="B18" s="155" t="s">
        <v>183</v>
      </c>
      <c r="C18" s="42">
        <v>791986.84</v>
      </c>
      <c r="D18" s="42">
        <v>838290.14</v>
      </c>
      <c r="E18" s="156">
        <v>947476.88</v>
      </c>
      <c r="F18" s="179">
        <f t="shared" si="1"/>
        <v>119.63290703163705</v>
      </c>
      <c r="G18" s="179">
        <f t="shared" si="2"/>
        <v>113.0249343025793</v>
      </c>
    </row>
    <row r="19" spans="2:7" ht="15.75" x14ac:dyDescent="0.25">
      <c r="B19" s="155" t="s">
        <v>184</v>
      </c>
      <c r="C19" s="42">
        <v>17169.099999999999</v>
      </c>
      <c r="D19" s="42">
        <v>33770</v>
      </c>
      <c r="E19" s="156">
        <v>20473.169999999998</v>
      </c>
      <c r="F19" s="179">
        <f t="shared" si="1"/>
        <v>119.24428187849101</v>
      </c>
      <c r="G19" s="179">
        <f t="shared" si="2"/>
        <v>60.625318329878588</v>
      </c>
    </row>
    <row r="20" spans="2:7" ht="15.75" x14ac:dyDescent="0.25">
      <c r="B20" s="155" t="s">
        <v>185</v>
      </c>
      <c r="C20" s="42">
        <v>13261.69</v>
      </c>
      <c r="D20" s="42">
        <v>22642.84</v>
      </c>
      <c r="E20" s="156">
        <v>22642.84</v>
      </c>
      <c r="F20" s="179">
        <f t="shared" si="1"/>
        <v>170.73872183711126</v>
      </c>
      <c r="G20" s="179">
        <f t="shared" si="2"/>
        <v>100</v>
      </c>
    </row>
    <row r="21" spans="2:7" ht="15.75" x14ac:dyDescent="0.25">
      <c r="B21" s="158" t="s">
        <v>186</v>
      </c>
      <c r="C21" s="118">
        <v>0</v>
      </c>
      <c r="D21" s="118">
        <v>0</v>
      </c>
      <c r="E21" s="157">
        <v>2532.75</v>
      </c>
      <c r="F21" s="179" t="e">
        <f t="shared" si="1"/>
        <v>#DIV/0!</v>
      </c>
      <c r="G21" s="179" t="e">
        <f t="shared" si="2"/>
        <v>#DIV/0!</v>
      </c>
    </row>
    <row r="22" spans="2:7" ht="15.75" x14ac:dyDescent="0.25">
      <c r="B22" s="155" t="s">
        <v>187</v>
      </c>
      <c r="C22" s="42">
        <v>0</v>
      </c>
      <c r="D22" s="42">
        <v>0</v>
      </c>
      <c r="E22" s="156">
        <v>2532.75</v>
      </c>
      <c r="F22" s="179" t="e">
        <f t="shared" si="1"/>
        <v>#DIV/0!</v>
      </c>
      <c r="G22" s="179" t="e">
        <f t="shared" si="2"/>
        <v>#DIV/0!</v>
      </c>
    </row>
    <row r="23" spans="2:7" ht="15.75" customHeight="1" x14ac:dyDescent="0.25">
      <c r="B23" s="159" t="s">
        <v>32</v>
      </c>
      <c r="C23" s="171">
        <f>C24+C28+C30+C34+C38</f>
        <v>1039031.3500000001</v>
      </c>
      <c r="D23" s="171">
        <f>D24+D28+D30+D34+D38</f>
        <v>1093439.58</v>
      </c>
      <c r="E23" s="161">
        <f>E24+E28+E30+E34+E38</f>
        <v>1149056.33</v>
      </c>
      <c r="F23" s="178">
        <f t="shared" si="1"/>
        <v>110.58918770834008</v>
      </c>
      <c r="G23" s="178">
        <f t="shared" si="2"/>
        <v>105.08640358528085</v>
      </c>
    </row>
    <row r="24" spans="2:7" ht="15.75" customHeight="1" x14ac:dyDescent="0.25">
      <c r="B24" s="45" t="s">
        <v>14</v>
      </c>
      <c r="C24" s="163">
        <f>C25+C26+C27</f>
        <v>26867.43</v>
      </c>
      <c r="D24" s="163">
        <f>D25+D26+D27</f>
        <v>27070.36</v>
      </c>
      <c r="E24" s="119">
        <f>E25+E27</f>
        <v>10721.73</v>
      </c>
      <c r="F24" s="179">
        <f t="shared" si="1"/>
        <v>39.906049815706233</v>
      </c>
      <c r="G24" s="179">
        <f t="shared" si="2"/>
        <v>39.606898467549009</v>
      </c>
    </row>
    <row r="25" spans="2:7" ht="15.75" x14ac:dyDescent="0.25">
      <c r="B25" s="153" t="s">
        <v>15</v>
      </c>
      <c r="C25" s="164">
        <v>17334.77</v>
      </c>
      <c r="D25" s="42">
        <v>10721.73</v>
      </c>
      <c r="E25" s="43">
        <v>10721.73</v>
      </c>
      <c r="F25" s="179">
        <f t="shared" si="1"/>
        <v>61.85100811836557</v>
      </c>
      <c r="G25" s="179">
        <f t="shared" si="2"/>
        <v>100</v>
      </c>
    </row>
    <row r="26" spans="2:7" ht="15.75" x14ac:dyDescent="0.25">
      <c r="B26" s="153" t="s">
        <v>188</v>
      </c>
      <c r="C26" s="164">
        <v>4765.8900000000003</v>
      </c>
      <c r="D26" s="42">
        <v>0</v>
      </c>
      <c r="E26" s="43"/>
      <c r="F26" s="179">
        <f t="shared" si="1"/>
        <v>0</v>
      </c>
      <c r="G26" s="179" t="e">
        <f t="shared" si="2"/>
        <v>#DIV/0!</v>
      </c>
    </row>
    <row r="27" spans="2:7" ht="15.75" x14ac:dyDescent="0.25">
      <c r="B27" s="154" t="s">
        <v>177</v>
      </c>
      <c r="C27" s="164">
        <v>4766.7700000000004</v>
      </c>
      <c r="D27" s="42">
        <v>16348.63</v>
      </c>
      <c r="E27" s="43">
        <v>0</v>
      </c>
      <c r="F27" s="179">
        <f t="shared" si="1"/>
        <v>0</v>
      </c>
      <c r="G27" s="179">
        <f t="shared" si="2"/>
        <v>0</v>
      </c>
    </row>
    <row r="28" spans="2:7" ht="15.75" x14ac:dyDescent="0.25">
      <c r="B28" s="45" t="s">
        <v>16</v>
      </c>
      <c r="C28" s="163">
        <f>C29</f>
        <v>6663.91</v>
      </c>
      <c r="D28" s="118">
        <v>13800</v>
      </c>
      <c r="E28" s="119">
        <f>E29</f>
        <v>10058</v>
      </c>
      <c r="F28" s="179">
        <f t="shared" si="1"/>
        <v>150.93241055176316</v>
      </c>
      <c r="G28" s="179">
        <f t="shared" si="2"/>
        <v>72.884057971014499</v>
      </c>
    </row>
    <row r="29" spans="2:7" ht="15.75" x14ac:dyDescent="0.25">
      <c r="B29" s="155" t="s">
        <v>17</v>
      </c>
      <c r="C29" s="164">
        <v>6663.91</v>
      </c>
      <c r="D29" s="42">
        <v>13800</v>
      </c>
      <c r="E29" s="43">
        <v>10058</v>
      </c>
      <c r="F29" s="179">
        <f t="shared" si="1"/>
        <v>150.93241055176316</v>
      </c>
      <c r="G29" s="179">
        <f t="shared" si="2"/>
        <v>72.884057971014499</v>
      </c>
    </row>
    <row r="30" spans="2:7" ht="15.75" x14ac:dyDescent="0.25">
      <c r="B30" s="45" t="s">
        <v>178</v>
      </c>
      <c r="C30" s="163">
        <f>C31+C32+C33</f>
        <v>180341.22</v>
      </c>
      <c r="D30" s="163">
        <f>D31+D32+D33</f>
        <v>157866.23999999999</v>
      </c>
      <c r="E30" s="119">
        <f>SUM(E31:E33)</f>
        <v>150229.04999999999</v>
      </c>
      <c r="F30" s="179">
        <f t="shared" si="1"/>
        <v>83.302669240010687</v>
      </c>
      <c r="G30" s="179">
        <f t="shared" si="2"/>
        <v>95.162239881053736</v>
      </c>
    </row>
    <row r="31" spans="2:7" ht="15.75" x14ac:dyDescent="0.25">
      <c r="B31" s="155" t="s">
        <v>179</v>
      </c>
      <c r="C31" s="164">
        <v>17947.240000000002</v>
      </c>
      <c r="D31" s="42">
        <v>2950</v>
      </c>
      <c r="E31" s="43">
        <v>948.05</v>
      </c>
      <c r="F31" s="179">
        <f t="shared" si="1"/>
        <v>5.2824278273428105</v>
      </c>
      <c r="G31" s="179">
        <f t="shared" si="2"/>
        <v>32.137288135593217</v>
      </c>
    </row>
    <row r="32" spans="2:7" ht="15.75" x14ac:dyDescent="0.25">
      <c r="B32" s="155" t="s">
        <v>180</v>
      </c>
      <c r="C32" s="164"/>
      <c r="D32" s="42">
        <v>11602.61</v>
      </c>
      <c r="E32" s="43">
        <v>7123.29</v>
      </c>
      <c r="F32" s="179" t="e">
        <f t="shared" si="1"/>
        <v>#DIV/0!</v>
      </c>
      <c r="G32" s="179">
        <f t="shared" si="2"/>
        <v>61.393858795564093</v>
      </c>
    </row>
    <row r="33" spans="2:9" ht="31.5" x14ac:dyDescent="0.25">
      <c r="B33" s="155" t="s">
        <v>181</v>
      </c>
      <c r="C33" s="164">
        <v>162393.98000000001</v>
      </c>
      <c r="D33" s="42">
        <v>143313.63</v>
      </c>
      <c r="E33" s="43">
        <v>142157.71</v>
      </c>
      <c r="F33" s="179">
        <f t="shared" si="1"/>
        <v>87.538780686328394</v>
      </c>
      <c r="G33" s="179">
        <f t="shared" si="2"/>
        <v>99.193433311262851</v>
      </c>
    </row>
    <row r="34" spans="2:9" ht="15.75" x14ac:dyDescent="0.25">
      <c r="B34" s="158" t="s">
        <v>182</v>
      </c>
      <c r="C34" s="163">
        <f>C35+C36+C37</f>
        <v>825158.79</v>
      </c>
      <c r="D34" s="163">
        <f t="shared" ref="D34:E34" si="3">D35+D36+D37</f>
        <v>894702.98</v>
      </c>
      <c r="E34" s="163">
        <f t="shared" si="3"/>
        <v>978047.55</v>
      </c>
      <c r="F34" s="179">
        <f t="shared" si="1"/>
        <v>118.52840469650697</v>
      </c>
      <c r="G34" s="179">
        <f t="shared" si="2"/>
        <v>109.31533389997203</v>
      </c>
    </row>
    <row r="35" spans="2:9" ht="15" customHeight="1" x14ac:dyDescent="0.25">
      <c r="B35" s="155" t="s">
        <v>183</v>
      </c>
      <c r="C35" s="164">
        <v>795478.81</v>
      </c>
      <c r="D35" s="42">
        <v>838290.14</v>
      </c>
      <c r="E35" s="43">
        <v>934935.04000000004</v>
      </c>
      <c r="F35" s="179">
        <f t="shared" si="1"/>
        <v>117.53110557401271</v>
      </c>
      <c r="G35" s="179">
        <f t="shared" si="2"/>
        <v>111.52881268530726</v>
      </c>
      <c r="H35" s="13"/>
      <c r="I35" s="13"/>
    </row>
    <row r="36" spans="2:9" ht="15.75" x14ac:dyDescent="0.25">
      <c r="B36" s="155" t="s">
        <v>184</v>
      </c>
      <c r="C36" s="164">
        <v>16418.29</v>
      </c>
      <c r="D36" s="42">
        <v>33770</v>
      </c>
      <c r="E36" s="43">
        <v>20469.669999999998</v>
      </c>
      <c r="F36" s="179">
        <f t="shared" si="1"/>
        <v>124.67601680808413</v>
      </c>
      <c r="G36" s="179">
        <f t="shared" si="2"/>
        <v>60.614954101273312</v>
      </c>
      <c r="H36" s="13"/>
      <c r="I36" s="13"/>
    </row>
    <row r="37" spans="2:9" ht="15.75" x14ac:dyDescent="0.25">
      <c r="B37" s="155" t="s">
        <v>185</v>
      </c>
      <c r="C37" s="164">
        <v>13261.69</v>
      </c>
      <c r="D37" s="42">
        <v>22642.84</v>
      </c>
      <c r="E37" s="43">
        <v>22642.84</v>
      </c>
      <c r="F37" s="179">
        <f t="shared" si="1"/>
        <v>170.73872183711126</v>
      </c>
      <c r="G37" s="179">
        <f t="shared" si="2"/>
        <v>100</v>
      </c>
      <c r="H37" s="13"/>
      <c r="I37" s="13"/>
    </row>
    <row r="38" spans="2:9" ht="15.75" x14ac:dyDescent="0.25">
      <c r="B38" s="158" t="s">
        <v>186</v>
      </c>
      <c r="C38" s="118">
        <v>0</v>
      </c>
      <c r="D38" s="118">
        <v>0</v>
      </c>
      <c r="E38" s="157">
        <v>0</v>
      </c>
      <c r="F38" s="179" t="e">
        <f t="shared" si="1"/>
        <v>#DIV/0!</v>
      </c>
      <c r="G38" s="179" t="e">
        <f t="shared" si="2"/>
        <v>#DIV/0!</v>
      </c>
    </row>
    <row r="39" spans="2:9" ht="15.75" x14ac:dyDescent="0.25">
      <c r="B39" s="155" t="s">
        <v>187</v>
      </c>
      <c r="C39" s="42">
        <v>0</v>
      </c>
      <c r="D39" s="42">
        <v>0</v>
      </c>
      <c r="E39" s="156">
        <v>0</v>
      </c>
      <c r="F39" s="179" t="e">
        <f t="shared" si="1"/>
        <v>#DIV/0!</v>
      </c>
      <c r="G39" s="179" t="e">
        <f t="shared" si="2"/>
        <v>#DIV/0!</v>
      </c>
    </row>
    <row r="40" spans="2:9" ht="15.75" x14ac:dyDescent="0.25">
      <c r="B40" s="306" t="s">
        <v>233</v>
      </c>
      <c r="C40" s="306"/>
      <c r="D40" s="306"/>
      <c r="E40" s="306"/>
      <c r="F40" s="306"/>
      <c r="G40" s="306"/>
    </row>
    <row r="41" spans="2:9" ht="15.75" x14ac:dyDescent="0.25">
      <c r="B41" s="183" t="s">
        <v>234</v>
      </c>
      <c r="C41" s="119">
        <f>C42+C43</f>
        <v>6674.0282367774898</v>
      </c>
      <c r="D41" s="119">
        <f>SUM(D42:D43)</f>
        <v>11602.61</v>
      </c>
      <c r="E41" s="191">
        <v>7123.29</v>
      </c>
      <c r="F41" s="119">
        <f>E41/C41*100</f>
        <v>106.73149329436211</v>
      </c>
      <c r="G41" s="119">
        <f>E41/D41*100</f>
        <v>61.393858795564093</v>
      </c>
    </row>
    <row r="42" spans="2:9" ht="15.75" x14ac:dyDescent="0.25">
      <c r="B42" s="184" t="s">
        <v>235</v>
      </c>
      <c r="C42" s="193">
        <v>5813.5</v>
      </c>
      <c r="D42" s="193">
        <v>10332.76</v>
      </c>
      <c r="E42" s="194">
        <v>7123.29</v>
      </c>
      <c r="F42" s="193">
        <f t="shared" ref="F42:F43" si="4">E42/C42*100</f>
        <v>122.5301453513374</v>
      </c>
      <c r="G42" s="193">
        <f t="shared" ref="G42:G43" si="5">E42/D42*100</f>
        <v>68.938889512579408</v>
      </c>
    </row>
    <row r="43" spans="2:9" ht="15.75" x14ac:dyDescent="0.25">
      <c r="B43" s="106" t="s">
        <v>237</v>
      </c>
      <c r="C43" s="43">
        <v>860.52823677749006</v>
      </c>
      <c r="D43" s="62">
        <v>1269.8499999999999</v>
      </c>
      <c r="E43" s="32">
        <v>0</v>
      </c>
      <c r="F43" s="193">
        <f t="shared" si="4"/>
        <v>0</v>
      </c>
      <c r="G43" s="193">
        <f t="shared" si="5"/>
        <v>0</v>
      </c>
    </row>
    <row r="44" spans="2:9" x14ac:dyDescent="0.25">
      <c r="B44" s="11"/>
      <c r="C44" s="11"/>
      <c r="D44" s="11"/>
      <c r="E44" s="226"/>
      <c r="F44" s="226"/>
      <c r="G44" s="226"/>
    </row>
  </sheetData>
  <mergeCells count="2">
    <mergeCell ref="B2:G2"/>
    <mergeCell ref="B40:G40"/>
  </mergeCells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G17"/>
  <sheetViews>
    <sheetView workbookViewId="0">
      <selection activeCell="E18" sqref="E18"/>
    </sheetView>
  </sheetViews>
  <sheetFormatPr defaultRowHeight="15" x14ac:dyDescent="0.25"/>
  <cols>
    <col min="2" max="2" width="37.7109375" customWidth="1"/>
    <col min="3" max="5" width="25.28515625" customWidth="1"/>
    <col min="6" max="7" width="15.7109375" customWidth="1"/>
  </cols>
  <sheetData>
    <row r="1" spans="2:7" ht="18" x14ac:dyDescent="0.25">
      <c r="B1" s="5"/>
      <c r="C1" s="5"/>
      <c r="D1" s="5"/>
      <c r="E1" s="4"/>
      <c r="F1" s="4"/>
      <c r="G1" s="4"/>
    </row>
    <row r="2" spans="2:7" ht="15.75" customHeight="1" x14ac:dyDescent="0.25">
      <c r="B2" s="256" t="s">
        <v>30</v>
      </c>
      <c r="C2" s="256"/>
      <c r="D2" s="256"/>
      <c r="E2" s="256"/>
      <c r="F2" s="256"/>
      <c r="G2" s="256"/>
    </row>
    <row r="3" spans="2:7" ht="18" x14ac:dyDescent="0.25">
      <c r="B3" s="27"/>
      <c r="C3" s="27"/>
      <c r="D3" s="27"/>
      <c r="E3" s="28"/>
      <c r="F3" s="28"/>
      <c r="G3" s="28"/>
    </row>
    <row r="4" spans="2:7" ht="25.5" x14ac:dyDescent="0.25">
      <c r="B4" s="244" t="s">
        <v>7</v>
      </c>
      <c r="C4" s="18" t="s">
        <v>71</v>
      </c>
      <c r="D4" s="18" t="s">
        <v>72</v>
      </c>
      <c r="E4" s="18" t="s">
        <v>73</v>
      </c>
      <c r="F4" s="244" t="s">
        <v>18</v>
      </c>
      <c r="G4" s="244" t="s">
        <v>34</v>
      </c>
    </row>
    <row r="5" spans="2:7" x14ac:dyDescent="0.25">
      <c r="B5" s="244">
        <v>1</v>
      </c>
      <c r="C5" s="244">
        <v>2</v>
      </c>
      <c r="D5" s="244">
        <v>3</v>
      </c>
      <c r="E5" s="244">
        <v>4</v>
      </c>
      <c r="F5" s="244" t="s">
        <v>231</v>
      </c>
      <c r="G5" s="244" t="s">
        <v>232</v>
      </c>
    </row>
    <row r="6" spans="2:7" ht="15.75" customHeight="1" x14ac:dyDescent="0.25">
      <c r="B6" s="245" t="s">
        <v>32</v>
      </c>
      <c r="C6" s="246"/>
      <c r="D6" s="246"/>
      <c r="E6" s="247"/>
      <c r="F6" s="247"/>
      <c r="G6" s="247"/>
    </row>
    <row r="7" spans="2:7" ht="15.75" customHeight="1" x14ac:dyDescent="0.25">
      <c r="B7" s="248" t="s">
        <v>189</v>
      </c>
      <c r="C7" s="246"/>
      <c r="D7" s="246"/>
      <c r="E7" s="247"/>
      <c r="F7" s="247"/>
      <c r="G7" s="247"/>
    </row>
    <row r="8" spans="2:7" x14ac:dyDescent="0.25">
      <c r="B8" s="249" t="s">
        <v>190</v>
      </c>
      <c r="C8" s="254">
        <f>C9+C10</f>
        <v>1039031.35</v>
      </c>
      <c r="D8" s="254">
        <v>1093439.58</v>
      </c>
      <c r="E8" s="254">
        <v>1149056.3400000001</v>
      </c>
      <c r="F8" s="255">
        <f>E8/C8*100</f>
        <v>110.58918867077496</v>
      </c>
      <c r="G8" s="255">
        <f>E8/D8*100</f>
        <v>105.08640449982613</v>
      </c>
    </row>
    <row r="9" spans="2:7" x14ac:dyDescent="0.25">
      <c r="B9" s="249" t="s">
        <v>191</v>
      </c>
      <c r="C9" s="246">
        <v>1021461.71</v>
      </c>
      <c r="D9" s="246"/>
      <c r="E9" s="246"/>
      <c r="F9" s="247">
        <f t="shared" ref="F9:F10" si="0">E9/C9*100</f>
        <v>0</v>
      </c>
      <c r="G9" s="247" t="e">
        <f t="shared" ref="G9:G10" si="1">E9/D9*100</f>
        <v>#DIV/0!</v>
      </c>
    </row>
    <row r="10" spans="2:7" x14ac:dyDescent="0.25">
      <c r="B10" s="250" t="s">
        <v>192</v>
      </c>
      <c r="C10" s="246">
        <v>17569.64</v>
      </c>
      <c r="D10" s="246"/>
      <c r="E10" s="246"/>
      <c r="F10" s="247">
        <f t="shared" si="0"/>
        <v>0</v>
      </c>
      <c r="G10" s="247" t="e">
        <f t="shared" si="1"/>
        <v>#DIV/0!</v>
      </c>
    </row>
    <row r="11" spans="2:7" x14ac:dyDescent="0.25">
      <c r="B11" s="245"/>
      <c r="C11" s="246"/>
      <c r="D11" s="246"/>
      <c r="E11" s="251"/>
      <c r="F11" s="247"/>
      <c r="G11" s="247"/>
    </row>
    <row r="12" spans="2:7" x14ac:dyDescent="0.25">
      <c r="B12" s="252"/>
      <c r="C12" s="246"/>
      <c r="D12" s="246"/>
      <c r="E12" s="247"/>
      <c r="F12" s="247"/>
      <c r="G12" s="247"/>
    </row>
    <row r="13" spans="2:7" x14ac:dyDescent="0.25">
      <c r="B13" s="253" t="s">
        <v>12</v>
      </c>
      <c r="C13" s="246"/>
      <c r="D13" s="246"/>
      <c r="E13" s="247"/>
      <c r="F13" s="247"/>
      <c r="G13" s="247"/>
    </row>
    <row r="15" spans="2:7" x14ac:dyDescent="0.25">
      <c r="B15" s="13"/>
      <c r="C15" s="13"/>
      <c r="D15" s="13"/>
      <c r="E15" s="13"/>
      <c r="F15" s="13"/>
      <c r="G15" s="13"/>
    </row>
    <row r="16" spans="2:7" x14ac:dyDescent="0.25">
      <c r="B16" s="13"/>
      <c r="C16" s="13"/>
      <c r="D16" s="13"/>
      <c r="E16" s="13"/>
      <c r="F16" s="13"/>
      <c r="G16" s="13"/>
    </row>
    <row r="17" spans="2:7" x14ac:dyDescent="0.25">
      <c r="B17" s="13"/>
      <c r="C17" s="13"/>
      <c r="D17" s="13"/>
      <c r="E17" s="13"/>
      <c r="F17" s="13"/>
      <c r="G17" s="13"/>
    </row>
  </sheetData>
  <mergeCells count="1">
    <mergeCell ref="B2:G2"/>
  </mergeCells>
  <pageMargins left="0.7" right="0.7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68"/>
  <sheetViews>
    <sheetView tabSelected="1" workbookViewId="0">
      <selection activeCell="A225" sqref="A225:XFD226"/>
    </sheetView>
  </sheetViews>
  <sheetFormatPr defaultRowHeight="15" x14ac:dyDescent="0.25"/>
  <cols>
    <col min="1" max="1" width="14.28515625" customWidth="1"/>
    <col min="2" max="2" width="36.7109375" customWidth="1"/>
    <col min="3" max="4" width="22.140625" bestFit="1" customWidth="1"/>
    <col min="5" max="5" width="13.42578125" customWidth="1"/>
    <col min="6" max="6" width="24.28515625" customWidth="1"/>
  </cols>
  <sheetData>
    <row r="1" spans="1:6" ht="18" x14ac:dyDescent="0.25">
      <c r="B1" s="3"/>
      <c r="C1" s="3"/>
      <c r="D1" s="3"/>
      <c r="E1" s="3"/>
      <c r="F1" s="4"/>
    </row>
    <row r="2" spans="1:6" ht="18" customHeight="1" x14ac:dyDescent="0.25">
      <c r="A2" s="308" t="s">
        <v>8</v>
      </c>
      <c r="B2" s="308"/>
      <c r="C2" s="308"/>
      <c r="D2" s="308"/>
      <c r="E2" s="308"/>
      <c r="F2" s="7"/>
    </row>
    <row r="3" spans="1:6" ht="18" customHeight="1" x14ac:dyDescent="0.25">
      <c r="A3" s="308"/>
      <c r="B3" s="308"/>
      <c r="C3" s="308"/>
      <c r="D3" s="308"/>
      <c r="E3" s="308"/>
      <c r="F3" s="4"/>
    </row>
    <row r="4" spans="1:6" ht="15.75" x14ac:dyDescent="0.25">
      <c r="A4" s="312" t="s">
        <v>38</v>
      </c>
      <c r="B4" s="313"/>
      <c r="C4" s="313"/>
      <c r="D4" s="313"/>
      <c r="E4" s="314"/>
    </row>
    <row r="5" spans="1:6" ht="18" customHeight="1" x14ac:dyDescent="0.25">
      <c r="A5" s="309"/>
      <c r="B5" s="310"/>
      <c r="C5" s="310"/>
      <c r="D5" s="310"/>
      <c r="E5" s="311"/>
    </row>
    <row r="6" spans="1:6" ht="19.5" x14ac:dyDescent="0.25">
      <c r="A6" s="198">
        <v>2202</v>
      </c>
      <c r="B6" s="199" t="s">
        <v>74</v>
      </c>
      <c r="C6" s="200">
        <f>C33+C42+C52+C64</f>
        <v>916273.63</v>
      </c>
      <c r="D6" s="200">
        <f>D33+D42+D52+D64</f>
        <v>1028492.0900000001</v>
      </c>
      <c r="E6" s="200">
        <f>D6/C6*100</f>
        <v>112.24726504461337</v>
      </c>
    </row>
    <row r="7" spans="1:6" ht="19.5" x14ac:dyDescent="0.25">
      <c r="A7" s="195" t="s">
        <v>75</v>
      </c>
      <c r="B7" s="196" t="s">
        <v>76</v>
      </c>
      <c r="C7" s="197"/>
      <c r="D7" s="197"/>
      <c r="E7" s="197"/>
    </row>
    <row r="8" spans="1:6" ht="33" customHeight="1" x14ac:dyDescent="0.25">
      <c r="A8" s="307" t="s">
        <v>77</v>
      </c>
      <c r="B8" s="307"/>
      <c r="C8" s="47"/>
      <c r="D8" s="47"/>
      <c r="E8" s="48"/>
    </row>
    <row r="9" spans="1:6" ht="45" x14ac:dyDescent="0.25">
      <c r="A9" s="49" t="s">
        <v>78</v>
      </c>
      <c r="B9" s="50" t="s">
        <v>79</v>
      </c>
      <c r="C9" s="51" t="s">
        <v>80</v>
      </c>
      <c r="D9" s="51" t="s">
        <v>81</v>
      </c>
      <c r="E9" s="52" t="s">
        <v>230</v>
      </c>
    </row>
    <row r="10" spans="1:6" x14ac:dyDescent="0.25">
      <c r="A10" s="53"/>
      <c r="B10" s="54">
        <v>1</v>
      </c>
      <c r="C10" s="55">
        <v>2</v>
      </c>
      <c r="D10" s="55">
        <v>3</v>
      </c>
      <c r="E10" s="56">
        <v>4</v>
      </c>
    </row>
    <row r="11" spans="1:6" x14ac:dyDescent="0.25">
      <c r="A11" s="57">
        <v>32111</v>
      </c>
      <c r="B11" s="58" t="s">
        <v>27</v>
      </c>
      <c r="C11" s="59">
        <v>826.74</v>
      </c>
      <c r="D11" s="59">
        <v>826.74</v>
      </c>
      <c r="E11" s="59">
        <f>D11/C11*100</f>
        <v>100</v>
      </c>
    </row>
    <row r="12" spans="1:6" x14ac:dyDescent="0.25">
      <c r="A12" s="60">
        <v>32131</v>
      </c>
      <c r="B12" s="61" t="s">
        <v>82</v>
      </c>
      <c r="C12" s="62">
        <v>145.11000000000001</v>
      </c>
      <c r="D12" s="62">
        <v>145.11000000000001</v>
      </c>
      <c r="E12" s="59">
        <f t="shared" ref="E12:E33" si="0">D12/C12*100</f>
        <v>100</v>
      </c>
    </row>
    <row r="13" spans="1:6" x14ac:dyDescent="0.25">
      <c r="A13" s="60">
        <v>32141</v>
      </c>
      <c r="B13" s="61" t="s">
        <v>83</v>
      </c>
      <c r="C13" s="62">
        <v>1295</v>
      </c>
      <c r="D13" s="62">
        <v>1292.56</v>
      </c>
      <c r="E13" s="59">
        <f t="shared" si="0"/>
        <v>99.811583011583011</v>
      </c>
    </row>
    <row r="14" spans="1:6" x14ac:dyDescent="0.25">
      <c r="A14" s="60">
        <v>32211</v>
      </c>
      <c r="B14" s="61" t="s">
        <v>84</v>
      </c>
      <c r="C14" s="62">
        <v>3500</v>
      </c>
      <c r="D14" s="62">
        <v>3500</v>
      </c>
      <c r="E14" s="59">
        <f t="shared" si="0"/>
        <v>100</v>
      </c>
    </row>
    <row r="15" spans="1:6" x14ac:dyDescent="0.25">
      <c r="A15" s="60">
        <v>32221</v>
      </c>
      <c r="B15" s="61" t="s">
        <v>85</v>
      </c>
      <c r="C15" s="62">
        <v>32.25</v>
      </c>
      <c r="D15" s="62">
        <v>32.25</v>
      </c>
      <c r="E15" s="59">
        <f t="shared" si="0"/>
        <v>100</v>
      </c>
    </row>
    <row r="16" spans="1:6" x14ac:dyDescent="0.25">
      <c r="A16" s="60">
        <v>32231</v>
      </c>
      <c r="B16" s="61" t="s">
        <v>86</v>
      </c>
      <c r="C16" s="62">
        <v>12000</v>
      </c>
      <c r="D16" s="62">
        <v>11314.18</v>
      </c>
      <c r="E16" s="59">
        <f t="shared" si="0"/>
        <v>94.284833333333339</v>
      </c>
    </row>
    <row r="17" spans="1:5" x14ac:dyDescent="0.25">
      <c r="A17" s="60">
        <v>32233</v>
      </c>
      <c r="B17" s="61" t="s">
        <v>87</v>
      </c>
      <c r="C17" s="62">
        <v>23216</v>
      </c>
      <c r="D17" s="62">
        <v>22724.82</v>
      </c>
      <c r="E17" s="59">
        <f t="shared" si="0"/>
        <v>97.884303928325295</v>
      </c>
    </row>
    <row r="18" spans="1:5" x14ac:dyDescent="0.25">
      <c r="A18" s="60">
        <v>32241</v>
      </c>
      <c r="B18" s="61" t="s">
        <v>88</v>
      </c>
      <c r="C18" s="62">
        <v>1420</v>
      </c>
      <c r="D18" s="62">
        <v>1420</v>
      </c>
      <c r="E18" s="59">
        <f t="shared" si="0"/>
        <v>100</v>
      </c>
    </row>
    <row r="19" spans="1:5" x14ac:dyDescent="0.25">
      <c r="A19" s="60">
        <v>32251</v>
      </c>
      <c r="B19" s="61" t="s">
        <v>89</v>
      </c>
      <c r="C19" s="62">
        <v>247.07</v>
      </c>
      <c r="D19" s="62">
        <v>247.07</v>
      </c>
      <c r="E19" s="59">
        <f t="shared" si="0"/>
        <v>100</v>
      </c>
    </row>
    <row r="20" spans="1:5" x14ac:dyDescent="0.25">
      <c r="A20" s="60">
        <v>32311</v>
      </c>
      <c r="B20" s="61" t="s">
        <v>90</v>
      </c>
      <c r="C20" s="62">
        <v>1500</v>
      </c>
      <c r="D20" s="62">
        <v>1332.95</v>
      </c>
      <c r="E20" s="59">
        <f t="shared" si="0"/>
        <v>88.863333333333344</v>
      </c>
    </row>
    <row r="21" spans="1:5" x14ac:dyDescent="0.25">
      <c r="A21" s="60">
        <v>32321</v>
      </c>
      <c r="B21" s="61" t="s">
        <v>91</v>
      </c>
      <c r="C21" s="62">
        <v>1888.6</v>
      </c>
      <c r="D21" s="62">
        <v>1195.4000000000001</v>
      </c>
      <c r="E21" s="59">
        <f t="shared" si="0"/>
        <v>63.295562850788954</v>
      </c>
    </row>
    <row r="22" spans="1:5" x14ac:dyDescent="0.25">
      <c r="A22" s="60">
        <v>32332</v>
      </c>
      <c r="B22" s="61" t="s">
        <v>92</v>
      </c>
      <c r="C22" s="62">
        <v>0</v>
      </c>
      <c r="D22" s="62">
        <v>0</v>
      </c>
      <c r="E22" s="59" t="e">
        <f t="shared" si="0"/>
        <v>#DIV/0!</v>
      </c>
    </row>
    <row r="23" spans="1:5" x14ac:dyDescent="0.25">
      <c r="A23" s="60">
        <v>32341</v>
      </c>
      <c r="B23" s="61" t="s">
        <v>93</v>
      </c>
      <c r="C23" s="62">
        <v>4000</v>
      </c>
      <c r="D23" s="62">
        <v>3990.43</v>
      </c>
      <c r="E23" s="59">
        <f t="shared" si="0"/>
        <v>99.760750000000002</v>
      </c>
    </row>
    <row r="24" spans="1:5" x14ac:dyDescent="0.25">
      <c r="A24" s="60">
        <v>32353</v>
      </c>
      <c r="B24" s="61" t="s">
        <v>94</v>
      </c>
      <c r="C24" s="62">
        <v>41929.760000000002</v>
      </c>
      <c r="D24" s="62">
        <v>45937.99</v>
      </c>
      <c r="E24" s="59">
        <f t="shared" si="0"/>
        <v>109.55939170651108</v>
      </c>
    </row>
    <row r="25" spans="1:5" x14ac:dyDescent="0.25">
      <c r="A25" s="60">
        <v>32359</v>
      </c>
      <c r="B25" s="61" t="s">
        <v>95</v>
      </c>
      <c r="C25" s="62">
        <v>600</v>
      </c>
      <c r="D25" s="62">
        <v>600</v>
      </c>
      <c r="E25" s="59">
        <f t="shared" si="0"/>
        <v>100</v>
      </c>
    </row>
    <row r="26" spans="1:5" x14ac:dyDescent="0.25">
      <c r="A26" s="60">
        <v>32361</v>
      </c>
      <c r="B26" s="61" t="s">
        <v>96</v>
      </c>
      <c r="C26" s="62">
        <v>1705</v>
      </c>
      <c r="D26" s="62">
        <v>146.25</v>
      </c>
      <c r="E26" s="59">
        <f t="shared" si="0"/>
        <v>8.5777126099706731</v>
      </c>
    </row>
    <row r="27" spans="1:5" x14ac:dyDescent="0.25">
      <c r="A27" s="60">
        <v>32379</v>
      </c>
      <c r="B27" s="61" t="s">
        <v>97</v>
      </c>
      <c r="C27" s="62">
        <v>0</v>
      </c>
      <c r="D27" s="62">
        <v>0</v>
      </c>
      <c r="E27" s="59" t="e">
        <f t="shared" si="0"/>
        <v>#DIV/0!</v>
      </c>
    </row>
    <row r="28" spans="1:5" x14ac:dyDescent="0.25">
      <c r="A28" s="60">
        <v>32381</v>
      </c>
      <c r="B28" s="61" t="s">
        <v>98</v>
      </c>
      <c r="C28" s="62">
        <v>1475</v>
      </c>
      <c r="D28" s="62">
        <v>1172.3499999999999</v>
      </c>
      <c r="E28" s="59">
        <f t="shared" si="0"/>
        <v>79.481355932203385</v>
      </c>
    </row>
    <row r="29" spans="1:5" x14ac:dyDescent="0.25">
      <c r="A29" s="60">
        <v>32399</v>
      </c>
      <c r="B29" s="61" t="s">
        <v>99</v>
      </c>
      <c r="C29" s="62">
        <v>250</v>
      </c>
      <c r="D29" s="62">
        <v>110.7</v>
      </c>
      <c r="E29" s="59">
        <f t="shared" si="0"/>
        <v>44.28</v>
      </c>
    </row>
    <row r="30" spans="1:5" x14ac:dyDescent="0.25">
      <c r="A30" s="60">
        <v>32921</v>
      </c>
      <c r="B30" s="61" t="s">
        <v>100</v>
      </c>
      <c r="C30" s="62">
        <v>663.61</v>
      </c>
      <c r="D30" s="62">
        <v>149.58000000000001</v>
      </c>
      <c r="E30" s="59">
        <f t="shared" si="0"/>
        <v>22.540347493256583</v>
      </c>
    </row>
    <row r="31" spans="1:5" x14ac:dyDescent="0.25">
      <c r="A31" s="60">
        <v>32941</v>
      </c>
      <c r="B31" s="61" t="s">
        <v>101</v>
      </c>
      <c r="C31" s="62">
        <v>231.52</v>
      </c>
      <c r="D31" s="62">
        <v>231.36</v>
      </c>
      <c r="E31" s="59">
        <f t="shared" si="0"/>
        <v>99.930891499654464</v>
      </c>
    </row>
    <row r="32" spans="1:5" x14ac:dyDescent="0.25">
      <c r="A32" s="60">
        <v>32999</v>
      </c>
      <c r="B32" s="61" t="s">
        <v>102</v>
      </c>
      <c r="C32" s="62">
        <v>100</v>
      </c>
      <c r="D32" s="62">
        <v>100</v>
      </c>
      <c r="E32" s="59">
        <f t="shared" si="0"/>
        <v>100</v>
      </c>
    </row>
    <row r="33" spans="1:5" x14ac:dyDescent="0.25">
      <c r="A33" s="64" t="s">
        <v>103</v>
      </c>
      <c r="B33" s="11"/>
      <c r="C33" s="65">
        <f>SUM(C11:C32)</f>
        <v>97025.66</v>
      </c>
      <c r="D33" s="65">
        <f>SUM(D11:D32)</f>
        <v>96469.74</v>
      </c>
      <c r="E33" s="59">
        <f t="shared" si="0"/>
        <v>99.427038167016846</v>
      </c>
    </row>
    <row r="34" spans="1:5" x14ac:dyDescent="0.25">
      <c r="A34" s="66"/>
      <c r="B34" s="67"/>
      <c r="C34" s="68"/>
      <c r="D34" s="68"/>
      <c r="E34" s="68"/>
    </row>
    <row r="35" spans="1:5" x14ac:dyDescent="0.25">
      <c r="A35" s="66"/>
      <c r="B35" s="67"/>
      <c r="C35" s="68"/>
      <c r="D35" s="68"/>
      <c r="E35" s="68"/>
    </row>
    <row r="36" spans="1:5" ht="19.5" x14ac:dyDescent="0.35">
      <c r="A36" s="201" t="s">
        <v>104</v>
      </c>
      <c r="B36" s="202" t="s">
        <v>105</v>
      </c>
      <c r="C36" s="203"/>
      <c r="D36" s="70"/>
      <c r="E36" s="70"/>
    </row>
    <row r="37" spans="1:5" ht="15.75" x14ac:dyDescent="0.25">
      <c r="A37" s="71" t="s">
        <v>106</v>
      </c>
      <c r="B37" s="72"/>
      <c r="C37" s="70"/>
      <c r="D37" s="70"/>
      <c r="E37" s="70"/>
    </row>
    <row r="38" spans="1:5" ht="45" x14ac:dyDescent="0.25">
      <c r="A38" s="49" t="s">
        <v>78</v>
      </c>
      <c r="B38" s="50" t="s">
        <v>79</v>
      </c>
      <c r="C38" s="51" t="s">
        <v>80</v>
      </c>
      <c r="D38" s="51" t="s">
        <v>81</v>
      </c>
      <c r="E38" s="52" t="s">
        <v>230</v>
      </c>
    </row>
    <row r="39" spans="1:5" x14ac:dyDescent="0.25">
      <c r="A39" s="73"/>
      <c r="B39" s="74">
        <v>1</v>
      </c>
      <c r="C39" s="55">
        <v>2</v>
      </c>
      <c r="D39" s="55">
        <v>3</v>
      </c>
      <c r="E39" s="56">
        <v>4</v>
      </c>
    </row>
    <row r="40" spans="1:5" x14ac:dyDescent="0.25">
      <c r="A40" s="80">
        <v>42411</v>
      </c>
      <c r="B40" s="58" t="s">
        <v>128</v>
      </c>
      <c r="C40" s="81">
        <v>769.52</v>
      </c>
      <c r="D40" s="81">
        <v>769.52</v>
      </c>
      <c r="E40" s="100">
        <f>D40/C40*100</f>
        <v>100</v>
      </c>
    </row>
    <row r="41" spans="1:5" ht="33" customHeight="1" x14ac:dyDescent="0.25">
      <c r="A41" s="60">
        <v>45111</v>
      </c>
      <c r="B41" s="75" t="s">
        <v>107</v>
      </c>
      <c r="C41" s="62">
        <v>35507.5</v>
      </c>
      <c r="D41" s="62">
        <v>35507.5</v>
      </c>
      <c r="E41" s="100">
        <f t="shared" ref="E41:E42" si="1">D41/C41*100</f>
        <v>100</v>
      </c>
    </row>
    <row r="42" spans="1:5" x14ac:dyDescent="0.25">
      <c r="A42" s="64" t="s">
        <v>103</v>
      </c>
      <c r="B42" s="76"/>
      <c r="C42" s="65">
        <f>SUM(C40:C41)</f>
        <v>36277.019999999997</v>
      </c>
      <c r="D42" s="65">
        <f>SUM(D40:D41)</f>
        <v>36277.019999999997</v>
      </c>
      <c r="E42" s="100">
        <f t="shared" si="1"/>
        <v>100</v>
      </c>
    </row>
    <row r="43" spans="1:5" x14ac:dyDescent="0.25">
      <c r="A43" s="77"/>
      <c r="B43" s="78"/>
      <c r="C43" s="79"/>
      <c r="D43" s="79"/>
      <c r="E43" s="79"/>
    </row>
    <row r="44" spans="1:5" x14ac:dyDescent="0.25">
      <c r="A44" s="21"/>
      <c r="C44" s="70"/>
      <c r="D44" s="70"/>
      <c r="E44" s="70"/>
    </row>
    <row r="45" spans="1:5" ht="19.5" x14ac:dyDescent="0.35">
      <c r="A45" s="201" t="s">
        <v>109</v>
      </c>
      <c r="B45" s="202" t="s">
        <v>110</v>
      </c>
      <c r="C45" s="203"/>
      <c r="D45" s="70"/>
      <c r="E45" s="70"/>
    </row>
    <row r="46" spans="1:5" ht="15.75" x14ac:dyDescent="0.25">
      <c r="A46" s="71" t="s">
        <v>106</v>
      </c>
      <c r="B46" s="72"/>
      <c r="C46" s="70"/>
      <c r="D46" s="70"/>
      <c r="E46" s="70"/>
    </row>
    <row r="47" spans="1:5" ht="45" x14ac:dyDescent="0.25">
      <c r="A47" s="49" t="s">
        <v>78</v>
      </c>
      <c r="B47" s="50" t="s">
        <v>79</v>
      </c>
      <c r="C47" s="51" t="s">
        <v>80</v>
      </c>
      <c r="D47" s="51" t="s">
        <v>81</v>
      </c>
      <c r="E47" s="52" t="s">
        <v>230</v>
      </c>
    </row>
    <row r="48" spans="1:5" x14ac:dyDescent="0.25">
      <c r="A48" s="73"/>
      <c r="B48" s="177">
        <v>1</v>
      </c>
      <c r="C48" s="55">
        <v>2</v>
      </c>
      <c r="D48" s="55">
        <v>3</v>
      </c>
      <c r="E48" s="56">
        <v>4</v>
      </c>
    </row>
    <row r="49" spans="1:5" x14ac:dyDescent="0.25">
      <c r="A49" s="80">
        <v>32321</v>
      </c>
      <c r="B49" s="61" t="s">
        <v>91</v>
      </c>
      <c r="C49" s="81">
        <v>4418.3500000000004</v>
      </c>
      <c r="D49" s="81">
        <v>3818.35</v>
      </c>
      <c r="E49" s="81">
        <f>D49/C49*100</f>
        <v>86.420270010297955</v>
      </c>
    </row>
    <row r="50" spans="1:5" x14ac:dyDescent="0.25">
      <c r="A50" s="80">
        <v>32379</v>
      </c>
      <c r="B50" s="58" t="s">
        <v>111</v>
      </c>
      <c r="C50" s="81">
        <v>1812.5</v>
      </c>
      <c r="D50" s="81">
        <v>1812.5</v>
      </c>
      <c r="E50" s="81">
        <f t="shared" ref="E50:E52" si="2">D50/C50*100</f>
        <v>100</v>
      </c>
    </row>
    <row r="51" spans="1:5" x14ac:dyDescent="0.25">
      <c r="A51" s="60">
        <v>42212</v>
      </c>
      <c r="B51" s="75" t="s">
        <v>112</v>
      </c>
      <c r="C51" s="62">
        <v>3780.1</v>
      </c>
      <c r="D51" s="62">
        <v>3780.1</v>
      </c>
      <c r="E51" s="81">
        <f t="shared" si="2"/>
        <v>100</v>
      </c>
    </row>
    <row r="52" spans="1:5" x14ac:dyDescent="0.25">
      <c r="A52" s="64" t="s">
        <v>103</v>
      </c>
      <c r="B52" s="76"/>
      <c r="C52" s="65">
        <f>SUM(C49:C51)</f>
        <v>10010.950000000001</v>
      </c>
      <c r="D52" s="65">
        <f t="shared" ref="D52" si="3">SUM(D49:D51)</f>
        <v>9410.9500000000007</v>
      </c>
      <c r="E52" s="81">
        <f t="shared" si="2"/>
        <v>94.006562813718972</v>
      </c>
    </row>
    <row r="53" spans="1:5" x14ac:dyDescent="0.25">
      <c r="A53" s="77"/>
      <c r="B53" s="78"/>
      <c r="C53" s="79"/>
      <c r="D53" s="79"/>
      <c r="E53" s="79"/>
    </row>
    <row r="54" spans="1:5" x14ac:dyDescent="0.25">
      <c r="A54" s="21"/>
      <c r="C54" s="70"/>
      <c r="D54" s="70"/>
      <c r="E54" s="70"/>
    </row>
    <row r="55" spans="1:5" ht="19.5" x14ac:dyDescent="0.35">
      <c r="A55" s="201" t="s">
        <v>113</v>
      </c>
      <c r="B55" s="202" t="s">
        <v>114</v>
      </c>
      <c r="C55" s="70"/>
      <c r="D55" s="70"/>
      <c r="E55" s="70"/>
    </row>
    <row r="56" spans="1:5" ht="15.75" x14ac:dyDescent="0.25">
      <c r="A56" s="71" t="s">
        <v>115</v>
      </c>
      <c r="B56" s="72"/>
      <c r="C56" s="70"/>
      <c r="D56" s="70"/>
      <c r="E56" s="70"/>
    </row>
    <row r="57" spans="1:5" ht="45" x14ac:dyDescent="0.25">
      <c r="A57" s="49" t="s">
        <v>78</v>
      </c>
      <c r="B57" s="50" t="s">
        <v>79</v>
      </c>
      <c r="C57" s="51" t="s">
        <v>80</v>
      </c>
      <c r="D57" s="51" t="s">
        <v>81</v>
      </c>
      <c r="E57" s="52" t="s">
        <v>230</v>
      </c>
    </row>
    <row r="58" spans="1:5" x14ac:dyDescent="0.25">
      <c r="A58" s="73"/>
      <c r="B58" s="177">
        <v>1</v>
      </c>
      <c r="C58" s="55">
        <v>2</v>
      </c>
      <c r="D58" s="55">
        <v>3</v>
      </c>
      <c r="E58" s="56">
        <v>4</v>
      </c>
    </row>
    <row r="59" spans="1:5" ht="27.75" customHeight="1" x14ac:dyDescent="0.25">
      <c r="A59" s="82">
        <v>311</v>
      </c>
      <c r="B59" s="83" t="s">
        <v>116</v>
      </c>
      <c r="C59" s="88">
        <v>618000</v>
      </c>
      <c r="D59" s="88">
        <v>702967.3</v>
      </c>
      <c r="E59" s="63">
        <f>D59/C59*100</f>
        <v>113.74875404530744</v>
      </c>
    </row>
    <row r="60" spans="1:5" ht="24.75" customHeight="1" x14ac:dyDescent="0.25">
      <c r="A60" s="82">
        <v>312</v>
      </c>
      <c r="B60" s="83" t="s">
        <v>117</v>
      </c>
      <c r="C60" s="88">
        <v>26600</v>
      </c>
      <c r="D60" s="88">
        <v>34249.379999999997</v>
      </c>
      <c r="E60" s="63">
        <f t="shared" ref="E60:E64" si="4">D60/C60*100</f>
        <v>128.75706766917293</v>
      </c>
    </row>
    <row r="61" spans="1:5" ht="24" customHeight="1" x14ac:dyDescent="0.25">
      <c r="A61" s="82">
        <v>313</v>
      </c>
      <c r="B61" s="83" t="s">
        <v>175</v>
      </c>
      <c r="C61" s="88">
        <v>86300</v>
      </c>
      <c r="D61" s="88">
        <v>115328.62</v>
      </c>
      <c r="E61" s="63">
        <f t="shared" si="4"/>
        <v>133.63687137891077</v>
      </c>
    </row>
    <row r="62" spans="1:5" ht="26.25" customHeight="1" x14ac:dyDescent="0.25">
      <c r="A62" s="82">
        <v>321</v>
      </c>
      <c r="B62" s="83" t="s">
        <v>119</v>
      </c>
      <c r="C62" s="88">
        <v>39820</v>
      </c>
      <c r="D62" s="88">
        <v>30498.65</v>
      </c>
      <c r="E62" s="63">
        <f t="shared" si="4"/>
        <v>76.591285786037162</v>
      </c>
    </row>
    <row r="63" spans="1:5" ht="23.25" customHeight="1" x14ac:dyDescent="0.25">
      <c r="A63" s="82">
        <v>3295</v>
      </c>
      <c r="B63" s="83" t="s">
        <v>120</v>
      </c>
      <c r="C63" s="88">
        <v>2240</v>
      </c>
      <c r="D63" s="88">
        <v>3290.43</v>
      </c>
      <c r="E63" s="63">
        <f t="shared" si="4"/>
        <v>146.89419642857143</v>
      </c>
    </row>
    <row r="64" spans="1:5" x14ac:dyDescent="0.25">
      <c r="A64" s="64" t="s">
        <v>103</v>
      </c>
      <c r="B64" s="76"/>
      <c r="C64" s="65">
        <f>SUM(C59:C63)</f>
        <v>772960</v>
      </c>
      <c r="D64" s="84">
        <f>SUM(D59:D63)</f>
        <v>886334.38000000012</v>
      </c>
      <c r="E64" s="63">
        <f t="shared" si="4"/>
        <v>114.66756106396193</v>
      </c>
    </row>
    <row r="65" spans="1:5" x14ac:dyDescent="0.25">
      <c r="A65" s="77"/>
      <c r="B65" s="78"/>
      <c r="C65" s="79"/>
      <c r="D65" s="79"/>
      <c r="E65" s="79"/>
    </row>
    <row r="66" spans="1:5" x14ac:dyDescent="0.25">
      <c r="A66" s="77"/>
      <c r="B66" s="78"/>
      <c r="C66" s="79"/>
      <c r="D66" s="79"/>
      <c r="E66" s="79"/>
    </row>
    <row r="67" spans="1:5" ht="39" x14ac:dyDescent="0.35">
      <c r="A67" s="204">
        <v>2203</v>
      </c>
      <c r="B67" s="205" t="s">
        <v>121</v>
      </c>
      <c r="C67" s="206">
        <f>C74+C146+C164+C188+C196+C204+C212+C220</f>
        <v>131295.93</v>
      </c>
      <c r="D67" s="206">
        <f>D74+D146+D164+D188+D196+D204+D212+D220</f>
        <v>89003.819999999992</v>
      </c>
      <c r="E67" s="206">
        <f>D67/C67*100</f>
        <v>67.788712110116435</v>
      </c>
    </row>
    <row r="68" spans="1:5" x14ac:dyDescent="0.25">
      <c r="A68" s="21"/>
      <c r="C68" s="70"/>
      <c r="D68" s="70"/>
      <c r="E68" s="70"/>
    </row>
    <row r="69" spans="1:5" ht="19.5" x14ac:dyDescent="0.35">
      <c r="A69" s="201" t="s">
        <v>122</v>
      </c>
      <c r="B69" s="202" t="s">
        <v>123</v>
      </c>
      <c r="C69" s="203"/>
      <c r="D69" s="70"/>
      <c r="E69" s="70"/>
    </row>
    <row r="70" spans="1:5" ht="15.75" x14ac:dyDescent="0.25">
      <c r="A70" s="71" t="s">
        <v>124</v>
      </c>
      <c r="B70" s="72"/>
      <c r="C70" s="70"/>
      <c r="D70" s="70"/>
      <c r="E70" s="70"/>
    </row>
    <row r="71" spans="1:5" ht="45" x14ac:dyDescent="0.25">
      <c r="A71" s="49" t="s">
        <v>78</v>
      </c>
      <c r="B71" s="50" t="s">
        <v>79</v>
      </c>
      <c r="C71" s="51" t="s">
        <v>80</v>
      </c>
      <c r="D71" s="51" t="s">
        <v>81</v>
      </c>
      <c r="E71" s="52" t="s">
        <v>230</v>
      </c>
    </row>
    <row r="72" spans="1:5" x14ac:dyDescent="0.25">
      <c r="A72" s="73"/>
      <c r="B72" s="177">
        <v>1</v>
      </c>
      <c r="C72" s="55">
        <v>2</v>
      </c>
      <c r="D72" s="55">
        <v>3</v>
      </c>
      <c r="E72" s="56">
        <v>4</v>
      </c>
    </row>
    <row r="73" spans="1:5" ht="27.75" customHeight="1" x14ac:dyDescent="0.25">
      <c r="A73" s="60">
        <v>32999</v>
      </c>
      <c r="B73" s="75" t="s">
        <v>125</v>
      </c>
      <c r="C73" s="62">
        <v>916</v>
      </c>
      <c r="D73" s="62">
        <v>916</v>
      </c>
      <c r="E73" s="62">
        <f>D73/C73*100</f>
        <v>100</v>
      </c>
    </row>
    <row r="74" spans="1:5" x14ac:dyDescent="0.25">
      <c r="A74" s="64" t="s">
        <v>103</v>
      </c>
      <c r="B74" s="76"/>
      <c r="C74" s="65">
        <f>SUM(C73)</f>
        <v>916</v>
      </c>
      <c r="D74" s="65">
        <f t="shared" ref="D74" si="5">SUM(D73)</f>
        <v>916</v>
      </c>
      <c r="E74" s="62">
        <f>D74/C74*100</f>
        <v>100</v>
      </c>
    </row>
    <row r="75" spans="1:5" x14ac:dyDescent="0.25">
      <c r="A75" s="77"/>
      <c r="B75" s="78"/>
      <c r="C75" s="79"/>
      <c r="D75" s="79"/>
      <c r="E75" s="79"/>
    </row>
    <row r="76" spans="1:5" x14ac:dyDescent="0.25">
      <c r="A76" s="77"/>
      <c r="B76" s="78"/>
      <c r="C76" s="79"/>
      <c r="D76" s="79"/>
      <c r="E76" s="79"/>
    </row>
    <row r="77" spans="1:5" x14ac:dyDescent="0.25">
      <c r="A77" s="77"/>
      <c r="B77" s="78"/>
      <c r="C77" s="79"/>
      <c r="D77" s="79"/>
      <c r="E77" s="85"/>
    </row>
    <row r="78" spans="1:5" x14ac:dyDescent="0.25">
      <c r="A78" s="86"/>
      <c r="B78" s="72"/>
      <c r="C78" s="70"/>
      <c r="D78" s="70"/>
      <c r="E78" s="70"/>
    </row>
    <row r="79" spans="1:5" ht="19.5" x14ac:dyDescent="0.35">
      <c r="A79" s="207" t="s">
        <v>126</v>
      </c>
      <c r="B79" s="208" t="s">
        <v>127</v>
      </c>
      <c r="C79" s="209"/>
      <c r="D79" s="70"/>
      <c r="E79" s="70"/>
    </row>
    <row r="80" spans="1:5" ht="15.75" x14ac:dyDescent="0.25">
      <c r="A80" s="71" t="s">
        <v>115</v>
      </c>
      <c r="B80" s="72"/>
      <c r="C80" s="70"/>
      <c r="D80" s="70"/>
      <c r="E80" s="70"/>
    </row>
    <row r="81" spans="1:5" ht="45" x14ac:dyDescent="0.25">
      <c r="A81" s="49" t="s">
        <v>78</v>
      </c>
      <c r="B81" s="50" t="s">
        <v>79</v>
      </c>
      <c r="C81" s="51" t="s">
        <v>80</v>
      </c>
      <c r="D81" s="51" t="s">
        <v>81</v>
      </c>
      <c r="E81" s="52" t="s">
        <v>230</v>
      </c>
    </row>
    <row r="82" spans="1:5" x14ac:dyDescent="0.25">
      <c r="A82" s="87"/>
      <c r="B82" s="54">
        <v>1</v>
      </c>
      <c r="C82" s="55">
        <v>2</v>
      </c>
      <c r="D82" s="55">
        <v>3</v>
      </c>
      <c r="E82" s="56">
        <v>4</v>
      </c>
    </row>
    <row r="83" spans="1:5" x14ac:dyDescent="0.25">
      <c r="A83" s="60">
        <v>42411</v>
      </c>
      <c r="B83" s="61" t="s">
        <v>128</v>
      </c>
      <c r="C83" s="89">
        <v>265.45</v>
      </c>
      <c r="D83" s="89">
        <v>303</v>
      </c>
      <c r="E83" s="88">
        <f>D83/C83*100</f>
        <v>114.14579016763986</v>
      </c>
    </row>
    <row r="84" spans="1:5" x14ac:dyDescent="0.25">
      <c r="A84" s="60">
        <v>32363</v>
      </c>
      <c r="B84" s="61" t="s">
        <v>129</v>
      </c>
      <c r="C84" s="62">
        <v>0</v>
      </c>
      <c r="D84" s="62">
        <v>0</v>
      </c>
      <c r="E84" s="88" t="e">
        <f t="shared" ref="E84:E90" si="6">D84/C84*100</f>
        <v>#DIV/0!</v>
      </c>
    </row>
    <row r="85" spans="1:5" x14ac:dyDescent="0.25">
      <c r="A85" s="60">
        <v>32961</v>
      </c>
      <c r="B85" s="61" t="s">
        <v>130</v>
      </c>
      <c r="C85" s="62">
        <v>0</v>
      </c>
      <c r="D85" s="62">
        <v>0</v>
      </c>
      <c r="E85" s="88" t="e">
        <f t="shared" si="6"/>
        <v>#DIV/0!</v>
      </c>
    </row>
    <row r="86" spans="1:5" x14ac:dyDescent="0.25">
      <c r="A86" s="60">
        <v>31113</v>
      </c>
      <c r="B86" s="61" t="s">
        <v>131</v>
      </c>
      <c r="C86" s="62">
        <v>4460</v>
      </c>
      <c r="D86" s="62">
        <v>2275.5</v>
      </c>
      <c r="E86" s="88">
        <f t="shared" si="6"/>
        <v>51.020179372197305</v>
      </c>
    </row>
    <row r="87" spans="1:5" x14ac:dyDescent="0.25">
      <c r="A87" s="60">
        <v>32211</v>
      </c>
      <c r="B87" s="61" t="s">
        <v>176</v>
      </c>
      <c r="C87" s="62">
        <v>520</v>
      </c>
      <c r="D87" s="62">
        <v>520</v>
      </c>
      <c r="E87" s="88">
        <f t="shared" si="6"/>
        <v>100</v>
      </c>
    </row>
    <row r="88" spans="1:5" x14ac:dyDescent="0.25">
      <c r="A88" s="60">
        <v>32379</v>
      </c>
      <c r="B88" s="61" t="s">
        <v>111</v>
      </c>
      <c r="C88" s="62">
        <v>0</v>
      </c>
      <c r="D88" s="62">
        <v>0</v>
      </c>
      <c r="E88" s="88" t="e">
        <f t="shared" si="6"/>
        <v>#DIV/0!</v>
      </c>
    </row>
    <row r="89" spans="1:5" x14ac:dyDescent="0.25">
      <c r="A89" s="60">
        <v>32111</v>
      </c>
      <c r="B89" s="61" t="s">
        <v>85</v>
      </c>
      <c r="C89" s="89">
        <v>1578.88</v>
      </c>
      <c r="D89" s="89">
        <v>1578.88</v>
      </c>
      <c r="E89" s="88">
        <f t="shared" si="6"/>
        <v>100</v>
      </c>
    </row>
    <row r="90" spans="1:5" x14ac:dyDescent="0.25">
      <c r="A90" s="64" t="s">
        <v>103</v>
      </c>
      <c r="B90" s="76"/>
      <c r="C90" s="65">
        <f>SUM(C83:C89)</f>
        <v>6824.33</v>
      </c>
      <c r="D90" s="65">
        <f>SUM(D83:D89)</f>
        <v>4677.38</v>
      </c>
      <c r="E90" s="88">
        <f t="shared" si="6"/>
        <v>68.539768739202231</v>
      </c>
    </row>
    <row r="91" spans="1:5" x14ac:dyDescent="0.25">
      <c r="A91" s="90"/>
      <c r="B91" s="91"/>
      <c r="C91" s="92"/>
      <c r="D91" s="92"/>
      <c r="E91" s="92"/>
    </row>
    <row r="92" spans="1:5" ht="15.75" x14ac:dyDescent="0.25">
      <c r="A92" s="71" t="s">
        <v>132</v>
      </c>
      <c r="B92" s="72"/>
      <c r="C92" s="70"/>
      <c r="D92" s="70"/>
      <c r="E92" s="70"/>
    </row>
    <row r="93" spans="1:5" ht="45" x14ac:dyDescent="0.25">
      <c r="A93" s="49" t="s">
        <v>78</v>
      </c>
      <c r="B93" s="50" t="s">
        <v>79</v>
      </c>
      <c r="C93" s="51" t="s">
        <v>80</v>
      </c>
      <c r="D93" s="51" t="s">
        <v>81</v>
      </c>
      <c r="E93" s="52" t="s">
        <v>230</v>
      </c>
    </row>
    <row r="94" spans="1:5" x14ac:dyDescent="0.25">
      <c r="A94" s="87"/>
      <c r="B94" s="54">
        <v>1</v>
      </c>
      <c r="C94" s="55">
        <v>2</v>
      </c>
      <c r="D94" s="55">
        <v>3</v>
      </c>
      <c r="E94" s="56">
        <v>4</v>
      </c>
    </row>
    <row r="95" spans="1:5" x14ac:dyDescent="0.25">
      <c r="A95" s="60">
        <v>32241</v>
      </c>
      <c r="B95" s="172" t="s">
        <v>88</v>
      </c>
      <c r="C95" s="89">
        <v>2300</v>
      </c>
      <c r="D95" s="89">
        <v>1327.97</v>
      </c>
      <c r="E95" s="93">
        <f>D95/C95*100</f>
        <v>57.737826086956524</v>
      </c>
    </row>
    <row r="96" spans="1:5" x14ac:dyDescent="0.25">
      <c r="A96" s="60">
        <v>32251</v>
      </c>
      <c r="B96" s="61" t="s">
        <v>89</v>
      </c>
      <c r="C96" s="89">
        <v>0</v>
      </c>
      <c r="D96" s="89">
        <v>0</v>
      </c>
      <c r="E96" s="93" t="e">
        <f t="shared" ref="E96:E107" si="7">D96/C96*100</f>
        <v>#DIV/0!</v>
      </c>
    </row>
    <row r="97" spans="1:5" x14ac:dyDescent="0.25">
      <c r="A97" s="60">
        <v>32321</v>
      </c>
      <c r="B97" s="61" t="s">
        <v>133</v>
      </c>
      <c r="C97" s="89">
        <v>800</v>
      </c>
      <c r="D97" s="89">
        <v>954.93</v>
      </c>
      <c r="E97" s="93">
        <f t="shared" si="7"/>
        <v>119.36624999999998</v>
      </c>
    </row>
    <row r="98" spans="1:5" x14ac:dyDescent="0.25">
      <c r="A98" s="60">
        <v>3211</v>
      </c>
      <c r="B98" s="172" t="s">
        <v>134</v>
      </c>
      <c r="C98" s="89">
        <v>1100</v>
      </c>
      <c r="D98" s="89">
        <v>1260.5</v>
      </c>
      <c r="E98" s="93">
        <f t="shared" si="7"/>
        <v>114.59090909090909</v>
      </c>
    </row>
    <row r="99" spans="1:5" x14ac:dyDescent="0.25">
      <c r="A99" s="60">
        <v>42219</v>
      </c>
      <c r="B99" s="61" t="s">
        <v>112</v>
      </c>
      <c r="C99" s="89">
        <v>0</v>
      </c>
      <c r="D99" s="89">
        <v>0</v>
      </c>
      <c r="E99" s="93" t="e">
        <f t="shared" si="7"/>
        <v>#DIV/0!</v>
      </c>
    </row>
    <row r="100" spans="1:5" x14ac:dyDescent="0.25">
      <c r="A100" s="60">
        <v>42411</v>
      </c>
      <c r="B100" s="61" t="s">
        <v>128</v>
      </c>
      <c r="C100" s="89">
        <v>0</v>
      </c>
      <c r="D100" s="89">
        <v>0</v>
      </c>
      <c r="E100" s="93" t="e">
        <f t="shared" si="7"/>
        <v>#DIV/0!</v>
      </c>
    </row>
    <row r="101" spans="1:5" x14ac:dyDescent="0.25">
      <c r="A101" s="60">
        <v>32363</v>
      </c>
      <c r="B101" s="61" t="s">
        <v>129</v>
      </c>
      <c r="C101" s="89">
        <v>0</v>
      </c>
      <c r="D101" s="89">
        <v>0</v>
      </c>
      <c r="E101" s="93" t="e">
        <f t="shared" si="7"/>
        <v>#DIV/0!</v>
      </c>
    </row>
    <row r="102" spans="1:5" x14ac:dyDescent="0.25">
      <c r="A102" s="60">
        <v>42231</v>
      </c>
      <c r="B102" s="61" t="s">
        <v>135</v>
      </c>
      <c r="C102" s="89">
        <v>0</v>
      </c>
      <c r="D102" s="89">
        <v>0</v>
      </c>
      <c r="E102" s="93" t="e">
        <f t="shared" si="7"/>
        <v>#DIV/0!</v>
      </c>
    </row>
    <row r="103" spans="1:5" x14ac:dyDescent="0.25">
      <c r="A103" s="60">
        <v>32111</v>
      </c>
      <c r="B103" s="172" t="s">
        <v>27</v>
      </c>
      <c r="C103" s="89">
        <v>1000</v>
      </c>
      <c r="D103" s="89">
        <v>657.61</v>
      </c>
      <c r="E103" s="93">
        <f t="shared" si="7"/>
        <v>65.760999999999996</v>
      </c>
    </row>
    <row r="104" spans="1:5" x14ac:dyDescent="0.25">
      <c r="A104" s="60">
        <v>32349</v>
      </c>
      <c r="B104" s="172" t="s">
        <v>136</v>
      </c>
      <c r="C104" s="89">
        <v>1832.76</v>
      </c>
      <c r="D104" s="89">
        <v>653.13</v>
      </c>
      <c r="E104" s="93">
        <f t="shared" si="7"/>
        <v>35.636417206835588</v>
      </c>
    </row>
    <row r="105" spans="1:5" x14ac:dyDescent="0.25">
      <c r="A105" s="60">
        <v>32359</v>
      </c>
      <c r="B105" s="172" t="s">
        <v>137</v>
      </c>
      <c r="C105" s="89">
        <v>1300</v>
      </c>
      <c r="D105" s="89">
        <v>1422.2</v>
      </c>
      <c r="E105" s="93">
        <f t="shared" si="7"/>
        <v>109.4</v>
      </c>
    </row>
    <row r="106" spans="1:5" x14ac:dyDescent="0.25">
      <c r="A106" s="60">
        <v>42271</v>
      </c>
      <c r="B106" s="172" t="s">
        <v>138</v>
      </c>
      <c r="C106" s="89">
        <v>2000</v>
      </c>
      <c r="D106" s="89">
        <v>846.95</v>
      </c>
      <c r="E106" s="93">
        <f t="shared" si="7"/>
        <v>42.347500000000004</v>
      </c>
    </row>
    <row r="107" spans="1:5" x14ac:dyDescent="0.25">
      <c r="A107" s="64" t="s">
        <v>103</v>
      </c>
      <c r="B107" s="76"/>
      <c r="C107" s="65">
        <f>SUM(C95:C106)</f>
        <v>10332.76</v>
      </c>
      <c r="D107" s="65">
        <f>SUM(D95:D106)</f>
        <v>7123.29</v>
      </c>
      <c r="E107" s="93">
        <f t="shared" si="7"/>
        <v>68.938889512579408</v>
      </c>
    </row>
    <row r="108" spans="1:5" x14ac:dyDescent="0.25">
      <c r="A108" s="86"/>
      <c r="B108" s="72"/>
      <c r="C108" s="70"/>
      <c r="D108" s="70"/>
      <c r="E108" s="93"/>
    </row>
    <row r="109" spans="1:5" ht="15.75" x14ac:dyDescent="0.25">
      <c r="A109" s="71" t="s">
        <v>139</v>
      </c>
      <c r="B109" s="72"/>
      <c r="C109" s="70"/>
      <c r="D109" s="70"/>
      <c r="E109" s="70"/>
    </row>
    <row r="110" spans="1:5" ht="45" x14ac:dyDescent="0.25">
      <c r="A110" s="49" t="s">
        <v>78</v>
      </c>
      <c r="B110" s="50" t="s">
        <v>79</v>
      </c>
      <c r="C110" s="51" t="s">
        <v>80</v>
      </c>
      <c r="D110" s="51" t="s">
        <v>81</v>
      </c>
      <c r="E110" s="52" t="s">
        <v>230</v>
      </c>
    </row>
    <row r="111" spans="1:5" x14ac:dyDescent="0.25">
      <c r="A111" s="87"/>
      <c r="B111" s="54">
        <v>1</v>
      </c>
      <c r="C111" s="55">
        <v>2</v>
      </c>
      <c r="D111" s="55">
        <v>3</v>
      </c>
      <c r="E111" s="56">
        <v>4</v>
      </c>
    </row>
    <row r="112" spans="1:5" x14ac:dyDescent="0.25">
      <c r="A112" s="173">
        <v>32111</v>
      </c>
      <c r="B112" s="174" t="s">
        <v>27</v>
      </c>
      <c r="C112" s="175">
        <v>1800</v>
      </c>
      <c r="D112" s="175">
        <v>729.9</v>
      </c>
      <c r="E112" s="175">
        <f>D112/C112*100</f>
        <v>40.549999999999997</v>
      </c>
    </row>
    <row r="113" spans="1:5" x14ac:dyDescent="0.25">
      <c r="A113" s="176">
        <v>32211</v>
      </c>
      <c r="B113" s="172" t="s">
        <v>140</v>
      </c>
      <c r="C113" s="89">
        <v>3000</v>
      </c>
      <c r="D113" s="89">
        <v>1370.12</v>
      </c>
      <c r="E113" s="175">
        <f t="shared" ref="E113:E120" si="8">D113/C113*100</f>
        <v>45.670666666666662</v>
      </c>
    </row>
    <row r="114" spans="1:5" x14ac:dyDescent="0.25">
      <c r="A114" s="60">
        <v>32241</v>
      </c>
      <c r="B114" s="172" t="s">
        <v>88</v>
      </c>
      <c r="C114" s="89">
        <v>1500</v>
      </c>
      <c r="D114" s="89">
        <v>566.51</v>
      </c>
      <c r="E114" s="175">
        <f t="shared" si="8"/>
        <v>37.767333333333333</v>
      </c>
    </row>
    <row r="115" spans="1:5" x14ac:dyDescent="0.25">
      <c r="A115" s="60">
        <v>32251</v>
      </c>
      <c r="B115" s="172" t="s">
        <v>89</v>
      </c>
      <c r="C115" s="89">
        <v>1000</v>
      </c>
      <c r="D115" s="89">
        <v>3601.01</v>
      </c>
      <c r="E115" s="175">
        <f t="shared" si="8"/>
        <v>360.101</v>
      </c>
    </row>
    <row r="116" spans="1:5" x14ac:dyDescent="0.25">
      <c r="A116" s="60">
        <v>32321</v>
      </c>
      <c r="B116" s="172" t="s">
        <v>141</v>
      </c>
      <c r="C116" s="89">
        <v>2200</v>
      </c>
      <c r="D116" s="89">
        <v>2330.1999999999998</v>
      </c>
      <c r="E116" s="175">
        <f t="shared" si="8"/>
        <v>105.91818181818181</v>
      </c>
    </row>
    <row r="117" spans="1:5" x14ac:dyDescent="0.25">
      <c r="A117" s="60">
        <v>32349</v>
      </c>
      <c r="B117" s="172" t="s">
        <v>93</v>
      </c>
      <c r="C117" s="89">
        <v>2000</v>
      </c>
      <c r="D117" s="89">
        <v>592.26</v>
      </c>
      <c r="E117" s="175">
        <f t="shared" si="8"/>
        <v>29.613</v>
      </c>
    </row>
    <row r="118" spans="1:5" x14ac:dyDescent="0.25">
      <c r="A118" s="60">
        <v>32359</v>
      </c>
      <c r="B118" s="172" t="s">
        <v>137</v>
      </c>
      <c r="C118" s="89">
        <v>1500</v>
      </c>
      <c r="D118" s="89">
        <v>868</v>
      </c>
      <c r="E118" s="175">
        <f t="shared" si="8"/>
        <v>57.866666666666667</v>
      </c>
    </row>
    <row r="119" spans="1:5" x14ac:dyDescent="0.25">
      <c r="A119" s="60">
        <v>32379</v>
      </c>
      <c r="B119" s="172" t="s">
        <v>142</v>
      </c>
      <c r="C119" s="89">
        <v>800</v>
      </c>
      <c r="D119" s="89">
        <v>0</v>
      </c>
      <c r="E119" s="175">
        <f t="shared" si="8"/>
        <v>0</v>
      </c>
    </row>
    <row r="120" spans="1:5" x14ac:dyDescent="0.25">
      <c r="A120" s="64" t="s">
        <v>103</v>
      </c>
      <c r="B120" s="76"/>
      <c r="C120" s="65">
        <f>SUM(C112:C119)</f>
        <v>13800</v>
      </c>
      <c r="D120" s="65">
        <f>SUM(D112:D119)</f>
        <v>10058</v>
      </c>
      <c r="E120" s="175">
        <f t="shared" si="8"/>
        <v>72.884057971014499</v>
      </c>
    </row>
    <row r="121" spans="1:5" x14ac:dyDescent="0.25">
      <c r="A121" s="72"/>
      <c r="B121" s="72"/>
      <c r="C121" s="70"/>
      <c r="D121" s="70"/>
      <c r="E121" s="70"/>
    </row>
    <row r="122" spans="1:5" x14ac:dyDescent="0.25">
      <c r="A122" s="94"/>
      <c r="B122" s="95"/>
      <c r="C122" s="92"/>
      <c r="D122" s="92"/>
      <c r="E122" s="92"/>
    </row>
    <row r="123" spans="1:5" ht="15.75" x14ac:dyDescent="0.25">
      <c r="A123" s="71" t="s">
        <v>143</v>
      </c>
      <c r="B123" s="72"/>
      <c r="C123" s="70"/>
      <c r="D123" s="70"/>
      <c r="E123" s="70"/>
    </row>
    <row r="124" spans="1:5" ht="45" x14ac:dyDescent="0.25">
      <c r="A124" s="49" t="s">
        <v>78</v>
      </c>
      <c r="B124" s="50" t="s">
        <v>79</v>
      </c>
      <c r="C124" s="51" t="s">
        <v>80</v>
      </c>
      <c r="D124" s="51" t="s">
        <v>81</v>
      </c>
      <c r="E124" s="52" t="s">
        <v>230</v>
      </c>
    </row>
    <row r="125" spans="1:5" x14ac:dyDescent="0.25">
      <c r="A125" s="87"/>
      <c r="B125" s="54">
        <v>1</v>
      </c>
      <c r="C125" s="55">
        <v>2</v>
      </c>
      <c r="D125" s="55">
        <v>3</v>
      </c>
      <c r="E125" s="56">
        <v>4</v>
      </c>
    </row>
    <row r="126" spans="1:5" x14ac:dyDescent="0.25">
      <c r="A126" s="60">
        <v>32321</v>
      </c>
      <c r="B126" s="61" t="s">
        <v>141</v>
      </c>
      <c r="C126" s="175">
        <v>550</v>
      </c>
      <c r="D126" s="175">
        <v>0</v>
      </c>
      <c r="E126" s="175">
        <f>D126/C126*100</f>
        <v>0</v>
      </c>
    </row>
    <row r="127" spans="1:5" x14ac:dyDescent="0.25">
      <c r="A127" s="60">
        <v>32999</v>
      </c>
      <c r="B127" s="96" t="s">
        <v>125</v>
      </c>
      <c r="C127" s="62">
        <v>700</v>
      </c>
      <c r="D127" s="62">
        <v>573</v>
      </c>
      <c r="E127" s="175">
        <f t="shared" ref="E127:E129" si="9">D127/C127*100</f>
        <v>81.857142857142861</v>
      </c>
    </row>
    <row r="128" spans="1:5" x14ac:dyDescent="0.25">
      <c r="A128" s="60">
        <v>42411</v>
      </c>
      <c r="B128" s="96" t="s">
        <v>128</v>
      </c>
      <c r="C128" s="62">
        <v>200</v>
      </c>
      <c r="D128" s="62">
        <v>0</v>
      </c>
      <c r="E128" s="175">
        <f t="shared" si="9"/>
        <v>0</v>
      </c>
    </row>
    <row r="129" spans="1:5" x14ac:dyDescent="0.25">
      <c r="A129" s="64" t="s">
        <v>103</v>
      </c>
      <c r="B129" s="76"/>
      <c r="C129" s="65">
        <f>SUM(C126:C128)</f>
        <v>1450</v>
      </c>
      <c r="D129" s="65">
        <f>SUM(D126:D128)</f>
        <v>573</v>
      </c>
      <c r="E129" s="175">
        <f t="shared" si="9"/>
        <v>39.517241379310349</v>
      </c>
    </row>
    <row r="130" spans="1:5" x14ac:dyDescent="0.25">
      <c r="A130" s="77"/>
      <c r="B130" s="78"/>
      <c r="C130" s="79"/>
      <c r="D130" s="79"/>
      <c r="E130" s="79"/>
    </row>
    <row r="131" spans="1:5" x14ac:dyDescent="0.25">
      <c r="A131" s="77"/>
      <c r="B131" s="78"/>
      <c r="C131" s="79"/>
      <c r="D131" s="79"/>
      <c r="E131" s="79"/>
    </row>
    <row r="132" spans="1:5" x14ac:dyDescent="0.25">
      <c r="A132" s="77"/>
      <c r="B132" s="78"/>
      <c r="C132" s="79"/>
      <c r="D132" s="79"/>
      <c r="E132" s="79"/>
    </row>
    <row r="133" spans="1:5" x14ac:dyDescent="0.25">
      <c r="A133" s="77"/>
      <c r="B133" s="78"/>
      <c r="C133" s="79"/>
      <c r="D133" s="79"/>
      <c r="E133" s="79"/>
    </row>
    <row r="134" spans="1:5" ht="15.75" x14ac:dyDescent="0.25">
      <c r="A134" s="71" t="s">
        <v>144</v>
      </c>
      <c r="B134" s="72"/>
      <c r="C134" s="70"/>
      <c r="D134" s="70"/>
      <c r="E134" s="70"/>
    </row>
    <row r="135" spans="1:5" ht="45" x14ac:dyDescent="0.25">
      <c r="A135" s="49" t="s">
        <v>78</v>
      </c>
      <c r="B135" s="50" t="s">
        <v>79</v>
      </c>
      <c r="C135" s="51" t="s">
        <v>80</v>
      </c>
      <c r="D135" s="51" t="s">
        <v>81</v>
      </c>
      <c r="E135" s="52" t="s">
        <v>230</v>
      </c>
    </row>
    <row r="136" spans="1:5" x14ac:dyDescent="0.25">
      <c r="A136" s="87"/>
      <c r="B136" s="54">
        <v>1</v>
      </c>
      <c r="C136" s="55">
        <v>2</v>
      </c>
      <c r="D136" s="55">
        <v>3</v>
      </c>
      <c r="E136" s="56">
        <v>4</v>
      </c>
    </row>
    <row r="137" spans="1:5" x14ac:dyDescent="0.25">
      <c r="A137" s="60">
        <v>32211</v>
      </c>
      <c r="B137" s="61" t="s">
        <v>145</v>
      </c>
      <c r="C137" s="89">
        <v>2000</v>
      </c>
      <c r="D137" s="89">
        <v>0</v>
      </c>
      <c r="E137" s="88">
        <f>D137/C137*100</f>
        <v>0</v>
      </c>
    </row>
    <row r="138" spans="1:5" x14ac:dyDescent="0.25">
      <c r="A138" s="60">
        <v>32321</v>
      </c>
      <c r="B138" s="61" t="s">
        <v>141</v>
      </c>
      <c r="C138" s="89">
        <v>4000</v>
      </c>
      <c r="D138" s="89">
        <v>0</v>
      </c>
      <c r="E138" s="88">
        <f t="shared" ref="E138:E146" si="10">D138/C138*100</f>
        <v>0</v>
      </c>
    </row>
    <row r="139" spans="1:5" x14ac:dyDescent="0.25">
      <c r="A139" s="60">
        <v>32931</v>
      </c>
      <c r="B139" s="61" t="s">
        <v>146</v>
      </c>
      <c r="C139" s="89">
        <v>1725</v>
      </c>
      <c r="D139" s="89">
        <v>1496.5</v>
      </c>
      <c r="E139" s="88">
        <f t="shared" si="10"/>
        <v>86.753623188405797</v>
      </c>
    </row>
    <row r="140" spans="1:5" x14ac:dyDescent="0.25">
      <c r="A140" s="60">
        <v>37229</v>
      </c>
      <c r="B140" s="61" t="s">
        <v>147</v>
      </c>
      <c r="C140" s="89">
        <v>13275</v>
      </c>
      <c r="D140" s="89">
        <v>14873.17</v>
      </c>
      <c r="E140" s="88">
        <f t="shared" si="10"/>
        <v>112.03894538606403</v>
      </c>
    </row>
    <row r="141" spans="1:5" x14ac:dyDescent="0.25">
      <c r="A141" s="60">
        <v>32999</v>
      </c>
      <c r="B141" s="96" t="s">
        <v>125</v>
      </c>
      <c r="C141" s="89">
        <v>6106</v>
      </c>
      <c r="D141" s="89">
        <v>1100</v>
      </c>
      <c r="E141" s="88">
        <f t="shared" si="10"/>
        <v>18.015067147068457</v>
      </c>
    </row>
    <row r="142" spans="1:5" x14ac:dyDescent="0.25">
      <c r="A142" s="60">
        <v>42411</v>
      </c>
      <c r="B142" s="61" t="s">
        <v>128</v>
      </c>
      <c r="C142" s="89">
        <v>664</v>
      </c>
      <c r="D142" s="89">
        <v>0</v>
      </c>
      <c r="E142" s="88">
        <f t="shared" si="10"/>
        <v>0</v>
      </c>
    </row>
    <row r="143" spans="1:5" x14ac:dyDescent="0.25">
      <c r="A143" s="60">
        <v>32349</v>
      </c>
      <c r="B143" s="61" t="s">
        <v>93</v>
      </c>
      <c r="C143" s="89">
        <v>6000</v>
      </c>
      <c r="D143" s="89">
        <v>3000</v>
      </c>
      <c r="E143" s="88">
        <f t="shared" si="10"/>
        <v>50</v>
      </c>
    </row>
    <row r="144" spans="1:5" x14ac:dyDescent="0.25">
      <c r="A144" s="64" t="s">
        <v>103</v>
      </c>
      <c r="B144" s="76"/>
      <c r="C144" s="65">
        <f>SUM(C137:C143)</f>
        <v>33770</v>
      </c>
      <c r="D144" s="65">
        <f>SUM(D137:D143)</f>
        <v>20469.669999999998</v>
      </c>
      <c r="E144" s="88">
        <f t="shared" si="10"/>
        <v>60.614954101273312</v>
      </c>
    </row>
    <row r="145" spans="1:5" x14ac:dyDescent="0.25">
      <c r="A145" s="86"/>
      <c r="B145" s="72"/>
      <c r="C145" s="70"/>
      <c r="D145" s="70"/>
      <c r="E145" s="88"/>
    </row>
    <row r="146" spans="1:5" x14ac:dyDescent="0.25">
      <c r="A146" s="210" t="s">
        <v>108</v>
      </c>
      <c r="B146" s="211"/>
      <c r="C146" s="212">
        <f>C90+C107+C120+C129+C144</f>
        <v>66177.09</v>
      </c>
      <c r="D146" s="212">
        <f>D90+D107+D120+D129+D144</f>
        <v>42901.34</v>
      </c>
      <c r="E146" s="213">
        <f t="shared" si="10"/>
        <v>64.82808476468216</v>
      </c>
    </row>
    <row r="147" spans="1:5" x14ac:dyDescent="0.25">
      <c r="A147" s="77"/>
      <c r="B147" s="97"/>
      <c r="C147" s="79"/>
      <c r="D147" s="79"/>
      <c r="E147" s="98"/>
    </row>
    <row r="148" spans="1:5" x14ac:dyDescent="0.25">
      <c r="A148" s="77"/>
      <c r="B148" s="97"/>
      <c r="C148" s="79"/>
      <c r="D148" s="79"/>
      <c r="E148" s="79"/>
    </row>
    <row r="149" spans="1:5" ht="19.5" x14ac:dyDescent="0.35">
      <c r="A149" s="201" t="s">
        <v>148</v>
      </c>
      <c r="B149" s="202" t="s">
        <v>149</v>
      </c>
      <c r="C149" s="70"/>
      <c r="D149" s="70"/>
      <c r="E149" s="70"/>
    </row>
    <row r="150" spans="1:5" ht="15.75" x14ac:dyDescent="0.25">
      <c r="A150" s="71" t="s">
        <v>150</v>
      </c>
      <c r="B150" s="72"/>
      <c r="C150" s="70"/>
      <c r="D150" s="70"/>
      <c r="E150" s="70"/>
    </row>
    <row r="151" spans="1:5" ht="45" x14ac:dyDescent="0.25">
      <c r="A151" s="49" t="s">
        <v>78</v>
      </c>
      <c r="B151" s="50" t="s">
        <v>79</v>
      </c>
      <c r="C151" s="51" t="s">
        <v>80</v>
      </c>
      <c r="D151" s="51" t="s">
        <v>81</v>
      </c>
      <c r="E151" s="52" t="s">
        <v>230</v>
      </c>
    </row>
    <row r="152" spans="1:5" x14ac:dyDescent="0.25">
      <c r="A152" s="87"/>
      <c r="B152" s="54">
        <v>1</v>
      </c>
      <c r="C152" s="55">
        <v>2</v>
      </c>
      <c r="D152" s="55">
        <v>3</v>
      </c>
      <c r="E152" s="56">
        <v>4</v>
      </c>
    </row>
    <row r="153" spans="1:5" x14ac:dyDescent="0.25">
      <c r="A153" s="60">
        <v>42212</v>
      </c>
      <c r="B153" s="61" t="s">
        <v>151</v>
      </c>
      <c r="C153" s="62">
        <v>1269.8499999999999</v>
      </c>
      <c r="D153" s="62">
        <v>0</v>
      </c>
      <c r="E153" s="62">
        <f>D153/C153*100</f>
        <v>0</v>
      </c>
    </row>
    <row r="154" spans="1:5" x14ac:dyDescent="0.25">
      <c r="A154" s="60">
        <v>32221</v>
      </c>
      <c r="B154" s="61" t="s">
        <v>85</v>
      </c>
      <c r="C154" s="62">
        <v>0</v>
      </c>
      <c r="D154" s="62">
        <v>0</v>
      </c>
      <c r="E154" s="62" t="e">
        <f t="shared" ref="E154:E155" si="11">D154/C154*100</f>
        <v>#DIV/0!</v>
      </c>
    </row>
    <row r="155" spans="1:5" x14ac:dyDescent="0.25">
      <c r="A155" s="64" t="s">
        <v>108</v>
      </c>
      <c r="B155" s="76"/>
      <c r="C155" s="65">
        <f t="shared" ref="C155:D155" si="12">SUM(C153:C154)</f>
        <v>1269.8499999999999</v>
      </c>
      <c r="D155" s="65">
        <f t="shared" si="12"/>
        <v>0</v>
      </c>
      <c r="E155" s="62">
        <f t="shared" si="11"/>
        <v>0</v>
      </c>
    </row>
    <row r="156" spans="1:5" x14ac:dyDescent="0.25">
      <c r="A156" s="77"/>
      <c r="B156" s="78"/>
      <c r="C156" s="79"/>
      <c r="D156" s="79"/>
      <c r="E156" s="79"/>
    </row>
    <row r="157" spans="1:5" x14ac:dyDescent="0.25">
      <c r="A157" s="77"/>
      <c r="B157" s="78"/>
      <c r="C157" s="79"/>
      <c r="D157" s="79"/>
      <c r="E157" s="79"/>
    </row>
    <row r="158" spans="1:5" ht="15.75" x14ac:dyDescent="0.25">
      <c r="A158" s="71" t="s">
        <v>152</v>
      </c>
      <c r="B158" s="72"/>
      <c r="C158" s="70"/>
      <c r="D158" s="70"/>
      <c r="E158" s="70"/>
    </row>
    <row r="159" spans="1:5" ht="45" x14ac:dyDescent="0.25">
      <c r="A159" s="49" t="s">
        <v>78</v>
      </c>
      <c r="B159" s="50" t="s">
        <v>79</v>
      </c>
      <c r="C159" s="51" t="s">
        <v>80</v>
      </c>
      <c r="D159" s="51" t="s">
        <v>81</v>
      </c>
      <c r="E159" s="52" t="s">
        <v>230</v>
      </c>
    </row>
    <row r="160" spans="1:5" x14ac:dyDescent="0.25">
      <c r="A160" s="87"/>
      <c r="B160" s="54">
        <v>1</v>
      </c>
      <c r="C160" s="55">
        <v>2</v>
      </c>
      <c r="D160" s="55">
        <v>3</v>
      </c>
      <c r="E160" s="56">
        <v>4</v>
      </c>
    </row>
    <row r="161" spans="1:5" x14ac:dyDescent="0.25">
      <c r="A161" s="60">
        <v>32221</v>
      </c>
      <c r="B161" s="61" t="s">
        <v>85</v>
      </c>
      <c r="C161" s="62">
        <v>1500</v>
      </c>
      <c r="D161" s="62">
        <v>375.05</v>
      </c>
      <c r="E161" s="62">
        <f>D161/C161*100</f>
        <v>25.003333333333334</v>
      </c>
    </row>
    <row r="162" spans="1:5" x14ac:dyDescent="0.25">
      <c r="A162" s="64" t="s">
        <v>108</v>
      </c>
      <c r="B162" s="76"/>
      <c r="C162" s="65">
        <f>SUM(C161)</f>
        <v>1500</v>
      </c>
      <c r="D162" s="65">
        <f>SUM(D161)</f>
        <v>375.05</v>
      </c>
      <c r="E162" s="62">
        <f t="shared" ref="E162:E164" si="13">D162/C162*100</f>
        <v>25.003333333333334</v>
      </c>
    </row>
    <row r="163" spans="1:5" x14ac:dyDescent="0.25">
      <c r="A163" s="77"/>
      <c r="B163" s="78"/>
      <c r="C163" s="79"/>
      <c r="D163" s="79"/>
      <c r="E163" s="62"/>
    </row>
    <row r="164" spans="1:5" x14ac:dyDescent="0.25">
      <c r="A164" s="222" t="s">
        <v>108</v>
      </c>
      <c r="B164" s="223"/>
      <c r="C164" s="224">
        <f>C162+C155</f>
        <v>2769.85</v>
      </c>
      <c r="D164" s="224">
        <f>D162+D155</f>
        <v>375.05</v>
      </c>
      <c r="E164" s="225">
        <f t="shared" si="13"/>
        <v>13.540444428398651</v>
      </c>
    </row>
    <row r="165" spans="1:5" x14ac:dyDescent="0.25">
      <c r="A165" s="77"/>
      <c r="B165" s="91"/>
      <c r="C165" s="79"/>
      <c r="D165" s="79"/>
      <c r="E165" s="62"/>
    </row>
    <row r="166" spans="1:5" x14ac:dyDescent="0.25">
      <c r="A166" s="77"/>
      <c r="B166" s="97"/>
      <c r="C166" s="79"/>
      <c r="D166" s="79"/>
      <c r="E166" s="79"/>
    </row>
    <row r="167" spans="1:5" ht="19.5" x14ac:dyDescent="0.35">
      <c r="A167" s="201" t="s">
        <v>153</v>
      </c>
      <c r="B167" s="202" t="s">
        <v>154</v>
      </c>
      <c r="C167" s="70"/>
      <c r="D167" s="70"/>
      <c r="E167" s="70"/>
    </row>
    <row r="168" spans="1:5" ht="15.75" x14ac:dyDescent="0.25">
      <c r="A168" s="71" t="s">
        <v>155</v>
      </c>
      <c r="B168" s="72"/>
      <c r="C168" s="70"/>
      <c r="D168" s="70"/>
      <c r="E168" s="70"/>
    </row>
    <row r="169" spans="1:5" ht="45" x14ac:dyDescent="0.25">
      <c r="A169" s="49" t="s">
        <v>78</v>
      </c>
      <c r="B169" s="50" t="s">
        <v>79</v>
      </c>
      <c r="C169" s="51" t="s">
        <v>80</v>
      </c>
      <c r="D169" s="51" t="s">
        <v>81</v>
      </c>
      <c r="E169" s="52" t="s">
        <v>230</v>
      </c>
    </row>
    <row r="170" spans="1:5" x14ac:dyDescent="0.25">
      <c r="A170" s="87"/>
      <c r="B170" s="54">
        <v>1</v>
      </c>
      <c r="C170" s="55">
        <v>2</v>
      </c>
      <c r="D170" s="55">
        <v>3</v>
      </c>
      <c r="E170" s="56">
        <v>4</v>
      </c>
    </row>
    <row r="171" spans="1:5" x14ac:dyDescent="0.25">
      <c r="A171" s="60">
        <v>32224</v>
      </c>
      <c r="B171" s="61" t="s">
        <v>156</v>
      </c>
      <c r="C171" s="62">
        <v>1370.12</v>
      </c>
      <c r="D171" s="62">
        <v>1370.12</v>
      </c>
      <c r="E171" s="62">
        <f>D171/C171*100</f>
        <v>100</v>
      </c>
    </row>
    <row r="172" spans="1:5" x14ac:dyDescent="0.25">
      <c r="A172" s="64" t="s">
        <v>108</v>
      </c>
      <c r="B172" s="76"/>
      <c r="C172" s="65">
        <f>SUM(C171)</f>
        <v>1370.12</v>
      </c>
      <c r="D172" s="65">
        <f t="shared" ref="D172" si="14">SUM(D171)</f>
        <v>1370.12</v>
      </c>
      <c r="E172" s="62">
        <f>D172/C172*100</f>
        <v>100</v>
      </c>
    </row>
    <row r="173" spans="1:5" x14ac:dyDescent="0.25">
      <c r="A173" s="77"/>
      <c r="B173" s="97"/>
      <c r="C173" s="79"/>
      <c r="D173" s="79"/>
      <c r="E173" s="79"/>
    </row>
    <row r="174" spans="1:5" x14ac:dyDescent="0.25">
      <c r="A174" s="77"/>
      <c r="B174" s="97"/>
      <c r="C174" s="79"/>
      <c r="D174" s="79"/>
      <c r="E174" s="79"/>
    </row>
    <row r="175" spans="1:5" ht="15.75" x14ac:dyDescent="0.25">
      <c r="A175" s="71" t="s">
        <v>115</v>
      </c>
      <c r="B175" s="72"/>
      <c r="C175" s="70"/>
      <c r="D175" s="70"/>
      <c r="E175" s="70"/>
    </row>
    <row r="176" spans="1:5" ht="45" x14ac:dyDescent="0.25">
      <c r="A176" s="49" t="s">
        <v>78</v>
      </c>
      <c r="B176" s="50" t="s">
        <v>79</v>
      </c>
      <c r="C176" s="51" t="s">
        <v>80</v>
      </c>
      <c r="D176" s="51" t="s">
        <v>81</v>
      </c>
      <c r="E176" s="52" t="s">
        <v>230</v>
      </c>
    </row>
    <row r="177" spans="1:5" x14ac:dyDescent="0.25">
      <c r="A177" s="87"/>
      <c r="B177" s="54">
        <v>1</v>
      </c>
      <c r="C177" s="55">
        <v>2</v>
      </c>
      <c r="D177" s="55">
        <v>3</v>
      </c>
      <c r="E177" s="56">
        <v>4</v>
      </c>
    </row>
    <row r="178" spans="1:5" x14ac:dyDescent="0.25">
      <c r="A178" s="60">
        <v>32224</v>
      </c>
      <c r="B178" s="61" t="s">
        <v>156</v>
      </c>
      <c r="C178" s="62">
        <v>233.74</v>
      </c>
      <c r="D178" s="62">
        <v>130.33000000000001</v>
      </c>
      <c r="E178" s="62">
        <f>D178/C178*100</f>
        <v>55.758535124497314</v>
      </c>
    </row>
    <row r="179" spans="1:5" x14ac:dyDescent="0.25">
      <c r="A179" s="64" t="s">
        <v>108</v>
      </c>
      <c r="B179" s="76"/>
      <c r="C179" s="65">
        <f>SUM(C178)</f>
        <v>233.74</v>
      </c>
      <c r="D179" s="65">
        <f>SUM(D178)</f>
        <v>130.33000000000001</v>
      </c>
      <c r="E179" s="62">
        <f>D179/C179*100</f>
        <v>55.758535124497314</v>
      </c>
    </row>
    <row r="180" spans="1:5" x14ac:dyDescent="0.25">
      <c r="A180" s="77"/>
      <c r="B180" s="78"/>
      <c r="C180" s="79"/>
      <c r="D180" s="79"/>
      <c r="E180" s="79"/>
    </row>
    <row r="181" spans="1:5" x14ac:dyDescent="0.25">
      <c r="A181" s="77"/>
      <c r="B181" s="78"/>
      <c r="C181" s="79"/>
      <c r="D181" s="79"/>
      <c r="E181" s="79"/>
    </row>
    <row r="182" spans="1:5" ht="15.75" x14ac:dyDescent="0.25">
      <c r="A182" s="71" t="s">
        <v>157</v>
      </c>
      <c r="B182" s="72"/>
      <c r="C182" s="70"/>
      <c r="D182" s="70"/>
      <c r="E182" s="70"/>
    </row>
    <row r="183" spans="1:5" ht="45" x14ac:dyDescent="0.25">
      <c r="A183" s="49" t="s">
        <v>78</v>
      </c>
      <c r="B183" s="50" t="s">
        <v>79</v>
      </c>
      <c r="C183" s="51" t="s">
        <v>80</v>
      </c>
      <c r="D183" s="51" t="s">
        <v>81</v>
      </c>
      <c r="E183" s="52" t="s">
        <v>230</v>
      </c>
    </row>
    <row r="184" spans="1:5" x14ac:dyDescent="0.25">
      <c r="A184" s="87"/>
      <c r="B184" s="54">
        <v>1</v>
      </c>
      <c r="C184" s="55">
        <v>2</v>
      </c>
      <c r="D184" s="55">
        <v>3</v>
      </c>
      <c r="E184" s="56">
        <v>4</v>
      </c>
    </row>
    <row r="185" spans="1:5" x14ac:dyDescent="0.25">
      <c r="A185" s="60">
        <v>32224</v>
      </c>
      <c r="B185" s="61" t="s">
        <v>156</v>
      </c>
      <c r="C185" s="62">
        <v>2039.03</v>
      </c>
      <c r="D185" s="62">
        <v>0</v>
      </c>
      <c r="E185" s="62">
        <f>D185/C185*100</f>
        <v>0</v>
      </c>
    </row>
    <row r="186" spans="1:5" x14ac:dyDescent="0.25">
      <c r="A186" s="64" t="s">
        <v>108</v>
      </c>
      <c r="B186" s="76"/>
      <c r="C186" s="65">
        <f>SUM(C185)</f>
        <v>2039.03</v>
      </c>
      <c r="D186" s="65">
        <f>SUM(D185)</f>
        <v>0</v>
      </c>
      <c r="E186" s="62">
        <f t="shared" ref="E186:E188" si="15">D186/C186*100</f>
        <v>0</v>
      </c>
    </row>
    <row r="187" spans="1:5" x14ac:dyDescent="0.25">
      <c r="A187" s="77"/>
      <c r="B187" s="78"/>
      <c r="C187" s="79"/>
      <c r="D187" s="79"/>
      <c r="E187" s="62"/>
    </row>
    <row r="188" spans="1:5" x14ac:dyDescent="0.25">
      <c r="A188" s="222" t="s">
        <v>108</v>
      </c>
      <c r="B188" s="223"/>
      <c r="C188" s="224">
        <f>C172+C179+C186</f>
        <v>3642.89</v>
      </c>
      <c r="D188" s="224">
        <f>D172+D179+D186</f>
        <v>1500.4499999999998</v>
      </c>
      <c r="E188" s="225">
        <f t="shared" si="15"/>
        <v>41.188452025726825</v>
      </c>
    </row>
    <row r="189" spans="1:5" x14ac:dyDescent="0.25">
      <c r="A189" s="77"/>
      <c r="B189" s="78"/>
      <c r="C189" s="79"/>
      <c r="D189" s="79"/>
      <c r="E189" s="79"/>
    </row>
    <row r="190" spans="1:5" x14ac:dyDescent="0.25">
      <c r="A190" s="77"/>
      <c r="B190" s="97"/>
      <c r="C190" s="79"/>
      <c r="D190" s="79"/>
      <c r="E190" s="79"/>
    </row>
    <row r="191" spans="1:5" ht="19.5" x14ac:dyDescent="0.35">
      <c r="A191" s="201" t="s">
        <v>158</v>
      </c>
      <c r="B191" s="202" t="s">
        <v>159</v>
      </c>
      <c r="C191" s="70"/>
      <c r="D191" s="70"/>
      <c r="E191" s="70"/>
    </row>
    <row r="192" spans="1:5" ht="15.75" x14ac:dyDescent="0.25">
      <c r="A192" s="71" t="s">
        <v>115</v>
      </c>
      <c r="B192" s="72"/>
      <c r="C192" s="70"/>
      <c r="D192" s="70"/>
      <c r="E192" s="70"/>
    </row>
    <row r="193" spans="1:5" ht="45" x14ac:dyDescent="0.25">
      <c r="A193" s="49" t="s">
        <v>78</v>
      </c>
      <c r="B193" s="50" t="s">
        <v>79</v>
      </c>
      <c r="C193" s="51" t="s">
        <v>80</v>
      </c>
      <c r="D193" s="51" t="s">
        <v>81</v>
      </c>
      <c r="E193" s="52" t="s">
        <v>230</v>
      </c>
    </row>
    <row r="194" spans="1:5" x14ac:dyDescent="0.25">
      <c r="A194" s="87"/>
      <c r="B194" s="54">
        <v>1</v>
      </c>
      <c r="C194" s="55">
        <v>2</v>
      </c>
      <c r="D194" s="55">
        <v>3</v>
      </c>
      <c r="E194" s="56">
        <v>4</v>
      </c>
    </row>
    <row r="195" spans="1:5" x14ac:dyDescent="0.25">
      <c r="A195" s="60">
        <v>42411</v>
      </c>
      <c r="B195" s="61" t="s">
        <v>159</v>
      </c>
      <c r="C195" s="62">
        <v>13275</v>
      </c>
      <c r="D195" s="62">
        <v>120.02</v>
      </c>
      <c r="E195" s="62">
        <f>D195/C195*100</f>
        <v>0.90410546139359693</v>
      </c>
    </row>
    <row r="196" spans="1:5" x14ac:dyDescent="0.25">
      <c r="A196" s="64" t="s">
        <v>108</v>
      </c>
      <c r="B196" s="76"/>
      <c r="C196" s="65">
        <f>SUM(C195:C195)</f>
        <v>13275</v>
      </c>
      <c r="D196" s="65">
        <f>SUM(D195:D195)</f>
        <v>120.02</v>
      </c>
      <c r="E196" s="62">
        <f>D196/C196*100</f>
        <v>0.90410546139359693</v>
      </c>
    </row>
    <row r="197" spans="1:5" x14ac:dyDescent="0.25">
      <c r="A197" s="77"/>
      <c r="B197" s="78"/>
      <c r="C197" s="79"/>
      <c r="D197" s="79"/>
      <c r="E197" s="79"/>
    </row>
    <row r="198" spans="1:5" x14ac:dyDescent="0.25">
      <c r="A198" s="86"/>
      <c r="B198" s="72"/>
      <c r="C198" s="70"/>
      <c r="D198" s="70"/>
      <c r="E198" s="70"/>
    </row>
    <row r="199" spans="1:5" ht="19.5" x14ac:dyDescent="0.35">
      <c r="A199" s="201" t="s">
        <v>160</v>
      </c>
      <c r="B199" s="202" t="s">
        <v>161</v>
      </c>
      <c r="C199" s="70"/>
      <c r="D199" s="70"/>
      <c r="E199" s="70"/>
    </row>
    <row r="200" spans="1:5" ht="15.75" x14ac:dyDescent="0.25">
      <c r="A200" s="71" t="s">
        <v>124</v>
      </c>
      <c r="B200" s="72"/>
      <c r="C200" s="70"/>
      <c r="D200" s="70"/>
      <c r="E200" s="70"/>
    </row>
    <row r="201" spans="1:5" ht="45" x14ac:dyDescent="0.25">
      <c r="A201" s="49" t="s">
        <v>78</v>
      </c>
      <c r="B201" s="50" t="s">
        <v>79</v>
      </c>
      <c r="C201" s="51" t="s">
        <v>80</v>
      </c>
      <c r="D201" s="51" t="s">
        <v>81</v>
      </c>
      <c r="E201" s="52" t="s">
        <v>230</v>
      </c>
    </row>
    <row r="202" spans="1:5" x14ac:dyDescent="0.25">
      <c r="A202" s="87"/>
      <c r="B202" s="54">
        <v>1</v>
      </c>
      <c r="C202" s="55">
        <v>2</v>
      </c>
      <c r="D202" s="55">
        <v>3</v>
      </c>
      <c r="E202" s="56">
        <v>4</v>
      </c>
    </row>
    <row r="203" spans="1:5" x14ac:dyDescent="0.25">
      <c r="A203" s="60">
        <v>32372</v>
      </c>
      <c r="B203" s="61" t="s">
        <v>111</v>
      </c>
      <c r="C203" s="62">
        <v>730.02</v>
      </c>
      <c r="D203" s="62">
        <v>730.02</v>
      </c>
      <c r="E203" s="62">
        <f>D203/C203*100</f>
        <v>100</v>
      </c>
    </row>
    <row r="204" spans="1:5" x14ac:dyDescent="0.25">
      <c r="A204" s="64" t="s">
        <v>108</v>
      </c>
      <c r="B204" s="76"/>
      <c r="C204" s="65">
        <f>SUM(C203:C203)</f>
        <v>730.02</v>
      </c>
      <c r="D204" s="65">
        <f>SUM(D203:D203)</f>
        <v>730.02</v>
      </c>
      <c r="E204" s="62">
        <f>D204/C204*100</f>
        <v>100</v>
      </c>
    </row>
    <row r="205" spans="1:5" x14ac:dyDescent="0.25">
      <c r="A205" s="86"/>
      <c r="B205" s="72"/>
      <c r="C205" s="70"/>
      <c r="D205" s="70"/>
      <c r="E205" s="70"/>
    </row>
    <row r="206" spans="1:5" x14ac:dyDescent="0.25">
      <c r="A206" s="86"/>
      <c r="B206" s="72"/>
      <c r="C206" s="70"/>
      <c r="D206" s="70"/>
      <c r="E206" s="70"/>
    </row>
    <row r="207" spans="1:5" ht="19.5" x14ac:dyDescent="0.35">
      <c r="A207" s="201" t="s">
        <v>162</v>
      </c>
      <c r="B207" s="202" t="s">
        <v>163</v>
      </c>
      <c r="C207" s="70"/>
      <c r="D207" s="70"/>
      <c r="E207" s="70"/>
    </row>
    <row r="208" spans="1:5" ht="15.75" x14ac:dyDescent="0.25">
      <c r="A208" s="71" t="s">
        <v>115</v>
      </c>
      <c r="B208" s="72"/>
      <c r="C208" s="70"/>
      <c r="D208" s="70"/>
      <c r="E208" s="70"/>
    </row>
    <row r="209" spans="1:5" ht="45" x14ac:dyDescent="0.25">
      <c r="A209" s="49" t="s">
        <v>78</v>
      </c>
      <c r="B209" s="50" t="s">
        <v>79</v>
      </c>
      <c r="C209" s="51" t="s">
        <v>80</v>
      </c>
      <c r="D209" s="51" t="s">
        <v>81</v>
      </c>
      <c r="E209" s="52" t="s">
        <v>230</v>
      </c>
    </row>
    <row r="210" spans="1:5" x14ac:dyDescent="0.25">
      <c r="A210" s="87"/>
      <c r="B210" s="54">
        <v>1</v>
      </c>
      <c r="C210" s="55">
        <v>2</v>
      </c>
      <c r="D210" s="55">
        <v>3</v>
      </c>
      <c r="E210" s="56">
        <v>4</v>
      </c>
    </row>
    <row r="211" spans="1:5" x14ac:dyDescent="0.25">
      <c r="A211" s="60">
        <v>32224</v>
      </c>
      <c r="B211" s="61" t="s">
        <v>156</v>
      </c>
      <c r="C211" s="62">
        <v>43383.68</v>
      </c>
      <c r="D211" s="62">
        <v>42063.91</v>
      </c>
      <c r="E211" s="62">
        <f>D211/C211*100</f>
        <v>96.957911362060571</v>
      </c>
    </row>
    <row r="212" spans="1:5" x14ac:dyDescent="0.25">
      <c r="A212" s="64" t="s">
        <v>108</v>
      </c>
      <c r="B212" s="76"/>
      <c r="C212" s="65">
        <f>SUM(C211:C211)</f>
        <v>43383.68</v>
      </c>
      <c r="D212" s="65">
        <f>SUM(D211:D211)</f>
        <v>42063.91</v>
      </c>
      <c r="E212" s="62">
        <f>D212/C212*100</f>
        <v>96.957911362060571</v>
      </c>
    </row>
    <row r="213" spans="1:5" x14ac:dyDescent="0.25">
      <c r="A213" s="86"/>
      <c r="B213" s="72"/>
      <c r="C213" s="70"/>
      <c r="D213" s="70"/>
      <c r="E213" s="70"/>
    </row>
    <row r="214" spans="1:5" x14ac:dyDescent="0.25">
      <c r="A214" s="86"/>
      <c r="B214" s="72"/>
      <c r="C214" s="70"/>
      <c r="D214" s="70"/>
      <c r="E214" s="70"/>
    </row>
    <row r="215" spans="1:5" ht="19.5" x14ac:dyDescent="0.35">
      <c r="A215" s="201" t="s">
        <v>164</v>
      </c>
      <c r="B215" s="202" t="s">
        <v>165</v>
      </c>
      <c r="C215" s="214"/>
      <c r="D215" s="70"/>
      <c r="E215" s="70"/>
    </row>
    <row r="216" spans="1:5" ht="15.75" x14ac:dyDescent="0.25">
      <c r="A216" s="71" t="s">
        <v>115</v>
      </c>
      <c r="B216" s="72"/>
      <c r="C216" s="70"/>
      <c r="D216" s="70"/>
      <c r="E216" s="70"/>
    </row>
    <row r="217" spans="1:5" ht="45" x14ac:dyDescent="0.25">
      <c r="A217" s="49" t="s">
        <v>78</v>
      </c>
      <c r="B217" s="50" t="s">
        <v>79</v>
      </c>
      <c r="C217" s="51" t="s">
        <v>80</v>
      </c>
      <c r="D217" s="51" t="s">
        <v>81</v>
      </c>
      <c r="E217" s="52" t="s">
        <v>230</v>
      </c>
    </row>
    <row r="218" spans="1:5" x14ac:dyDescent="0.25">
      <c r="A218" s="87"/>
      <c r="B218" s="54">
        <v>1</v>
      </c>
      <c r="C218" s="55">
        <v>2</v>
      </c>
      <c r="D218" s="55">
        <v>3</v>
      </c>
      <c r="E218" s="56">
        <v>4</v>
      </c>
    </row>
    <row r="219" spans="1:5" x14ac:dyDescent="0.25">
      <c r="A219" s="60">
        <v>38129</v>
      </c>
      <c r="B219" s="61" t="s">
        <v>166</v>
      </c>
      <c r="C219" s="62">
        <v>401.4</v>
      </c>
      <c r="D219" s="62">
        <v>397.03</v>
      </c>
      <c r="E219" s="62">
        <f>D219/C219*100</f>
        <v>98.91131041355257</v>
      </c>
    </row>
    <row r="220" spans="1:5" x14ac:dyDescent="0.25">
      <c r="A220" s="64" t="s">
        <v>108</v>
      </c>
      <c r="B220" s="76"/>
      <c r="C220" s="65">
        <f>SUM(C219:C219)</f>
        <v>401.4</v>
      </c>
      <c r="D220" s="65">
        <f>SUM(D219:D219)</f>
        <v>397.03</v>
      </c>
      <c r="E220" s="62">
        <f>D220/C220*100</f>
        <v>98.91131041355257</v>
      </c>
    </row>
    <row r="221" spans="1:5" x14ac:dyDescent="0.25">
      <c r="A221" s="77"/>
      <c r="B221" s="78"/>
      <c r="C221" s="79"/>
      <c r="D221" s="79"/>
      <c r="E221" s="79"/>
    </row>
    <row r="222" spans="1:5" x14ac:dyDescent="0.25">
      <c r="A222" s="86"/>
      <c r="B222" s="72"/>
      <c r="C222" s="70"/>
      <c r="D222" s="70"/>
      <c r="E222" s="70"/>
    </row>
    <row r="223" spans="1:5" ht="19.5" x14ac:dyDescent="0.35">
      <c r="A223" s="204">
        <v>4306</v>
      </c>
      <c r="B223" s="199" t="s">
        <v>167</v>
      </c>
      <c r="C223" s="206">
        <f>C235+C245+C252+C262</f>
        <v>45870.020000000004</v>
      </c>
      <c r="D223" s="206">
        <f>D235+D245+D252+D262</f>
        <v>31560.420000000002</v>
      </c>
      <c r="E223" s="206">
        <f>D223/C223*100</f>
        <v>68.804024938293026</v>
      </c>
    </row>
    <row r="224" spans="1:5" x14ac:dyDescent="0.25">
      <c r="A224" s="72"/>
      <c r="B224" s="72"/>
      <c r="C224" s="70"/>
      <c r="D224" s="70"/>
      <c r="E224" s="70"/>
    </row>
    <row r="225" spans="1:5" x14ac:dyDescent="0.25">
      <c r="A225" s="86"/>
      <c r="B225" s="72"/>
      <c r="C225" s="70"/>
      <c r="D225" s="70"/>
      <c r="E225" s="70"/>
    </row>
    <row r="226" spans="1:5" ht="19.5" x14ac:dyDescent="0.35">
      <c r="A226" s="215" t="s">
        <v>168</v>
      </c>
      <c r="B226" s="216" t="s">
        <v>169</v>
      </c>
      <c r="C226" s="217"/>
      <c r="D226" s="218"/>
      <c r="E226" s="70"/>
    </row>
    <row r="227" spans="1:5" ht="15.75" x14ac:dyDescent="0.25">
      <c r="A227" s="71" t="s">
        <v>170</v>
      </c>
      <c r="B227" s="72"/>
      <c r="C227" s="70"/>
      <c r="D227" s="70"/>
      <c r="E227" s="70"/>
    </row>
    <row r="228" spans="1:5" ht="45" x14ac:dyDescent="0.25">
      <c r="A228" s="49" t="s">
        <v>78</v>
      </c>
      <c r="B228" s="50" t="s">
        <v>79</v>
      </c>
      <c r="C228" s="51" t="s">
        <v>80</v>
      </c>
      <c r="D228" s="51" t="s">
        <v>81</v>
      </c>
      <c r="E228" s="52" t="s">
        <v>230</v>
      </c>
    </row>
    <row r="229" spans="1:5" x14ac:dyDescent="0.25">
      <c r="A229" s="87"/>
      <c r="B229" s="54">
        <v>1</v>
      </c>
      <c r="C229" s="55">
        <v>2</v>
      </c>
      <c r="D229" s="55">
        <v>3</v>
      </c>
      <c r="E229" s="56">
        <v>4</v>
      </c>
    </row>
    <row r="230" spans="1:5" x14ac:dyDescent="0.25">
      <c r="A230" s="60">
        <v>31111</v>
      </c>
      <c r="B230" s="61" t="s">
        <v>26</v>
      </c>
      <c r="C230" s="89">
        <v>13898.68</v>
      </c>
      <c r="D230" s="89">
        <v>0</v>
      </c>
      <c r="E230" s="88">
        <f>D230/C230*100</f>
        <v>0</v>
      </c>
    </row>
    <row r="231" spans="1:5" x14ac:dyDescent="0.25">
      <c r="A231" s="60">
        <v>31321</v>
      </c>
      <c r="B231" s="61" t="s">
        <v>118</v>
      </c>
      <c r="C231" s="89">
        <v>0</v>
      </c>
      <c r="D231" s="89">
        <v>0</v>
      </c>
      <c r="E231" s="88" t="e">
        <f t="shared" ref="E231:E235" si="16">D231/C231*100</f>
        <v>#DIV/0!</v>
      </c>
    </row>
    <row r="232" spans="1:5" x14ac:dyDescent="0.25">
      <c r="A232" s="60">
        <v>31321</v>
      </c>
      <c r="B232" s="61" t="s">
        <v>171</v>
      </c>
      <c r="C232" s="62">
        <v>410.92</v>
      </c>
      <c r="D232" s="62">
        <v>0</v>
      </c>
      <c r="E232" s="88">
        <f t="shared" si="16"/>
        <v>0</v>
      </c>
    </row>
    <row r="233" spans="1:5" x14ac:dyDescent="0.25">
      <c r="A233" s="60">
        <v>31321</v>
      </c>
      <c r="B233" s="61" t="s">
        <v>171</v>
      </c>
      <c r="C233" s="62">
        <v>0</v>
      </c>
      <c r="D233" s="62">
        <v>0</v>
      </c>
      <c r="E233" s="88" t="e">
        <f t="shared" si="16"/>
        <v>#DIV/0!</v>
      </c>
    </row>
    <row r="234" spans="1:5" x14ac:dyDescent="0.25">
      <c r="A234" s="60">
        <v>31219</v>
      </c>
      <c r="B234" s="61" t="s">
        <v>117</v>
      </c>
      <c r="C234" s="62">
        <v>0</v>
      </c>
      <c r="D234" s="62">
        <v>0</v>
      </c>
      <c r="E234" s="88" t="e">
        <f t="shared" si="16"/>
        <v>#DIV/0!</v>
      </c>
    </row>
    <row r="235" spans="1:5" x14ac:dyDescent="0.25">
      <c r="A235" s="64" t="s">
        <v>103</v>
      </c>
      <c r="B235" s="76"/>
      <c r="C235" s="65">
        <f t="shared" ref="C235:D235" si="17">SUM(C230:C234)</f>
        <v>14309.6</v>
      </c>
      <c r="D235" s="65">
        <f t="shared" si="17"/>
        <v>0</v>
      </c>
      <c r="E235" s="88">
        <f t="shared" si="16"/>
        <v>0</v>
      </c>
    </row>
    <row r="236" spans="1:5" x14ac:dyDescent="0.25">
      <c r="A236" s="86"/>
      <c r="B236" s="72"/>
      <c r="C236" s="70"/>
      <c r="D236" s="70"/>
      <c r="E236" s="70"/>
    </row>
    <row r="237" spans="1:5" ht="15.75" x14ac:dyDescent="0.25">
      <c r="A237" s="71" t="s">
        <v>124</v>
      </c>
      <c r="B237" s="72"/>
      <c r="C237" s="70"/>
      <c r="D237" s="70"/>
      <c r="E237" s="70"/>
    </row>
    <row r="238" spans="1:5" ht="45" x14ac:dyDescent="0.25">
      <c r="A238" s="49" t="s">
        <v>78</v>
      </c>
      <c r="B238" s="50" t="s">
        <v>79</v>
      </c>
      <c r="C238" s="51" t="s">
        <v>80</v>
      </c>
      <c r="D238" s="51" t="s">
        <v>81</v>
      </c>
      <c r="E238" s="52" t="s">
        <v>230</v>
      </c>
    </row>
    <row r="239" spans="1:5" x14ac:dyDescent="0.25">
      <c r="A239" s="87"/>
      <c r="B239" s="54">
        <v>1</v>
      </c>
      <c r="C239" s="55">
        <v>2</v>
      </c>
      <c r="D239" s="55">
        <v>3</v>
      </c>
      <c r="E239" s="56">
        <v>4</v>
      </c>
    </row>
    <row r="240" spans="1:5" x14ac:dyDescent="0.25">
      <c r="A240" s="60">
        <v>31111</v>
      </c>
      <c r="B240" s="61" t="s">
        <v>26</v>
      </c>
      <c r="C240" s="175">
        <v>4665.26</v>
      </c>
      <c r="D240" s="175">
        <v>4665.26</v>
      </c>
      <c r="E240" s="99">
        <f>D240/C240*100</f>
        <v>100</v>
      </c>
    </row>
    <row r="241" spans="1:5" x14ac:dyDescent="0.25">
      <c r="A241" s="60">
        <v>32121</v>
      </c>
      <c r="B241" s="61" t="s">
        <v>172</v>
      </c>
      <c r="C241" s="89">
        <v>2104.61</v>
      </c>
      <c r="D241" s="89">
        <v>2104.61</v>
      </c>
      <c r="E241" s="99">
        <f t="shared" ref="E241:E245" si="18">D241/C241*100</f>
        <v>100</v>
      </c>
    </row>
    <row r="242" spans="1:5" x14ac:dyDescent="0.25">
      <c r="A242" s="60">
        <v>31321</v>
      </c>
      <c r="B242" s="61" t="s">
        <v>171</v>
      </c>
      <c r="C242" s="89">
        <v>1852.55</v>
      </c>
      <c r="D242" s="89">
        <v>1852.55</v>
      </c>
      <c r="E242" s="99">
        <f t="shared" si="18"/>
        <v>100</v>
      </c>
    </row>
    <row r="243" spans="1:5" x14ac:dyDescent="0.25">
      <c r="A243" s="60">
        <v>31321</v>
      </c>
      <c r="B243" s="61" t="s">
        <v>171</v>
      </c>
      <c r="C243" s="89">
        <v>453.29</v>
      </c>
      <c r="D243" s="89">
        <v>453.29</v>
      </c>
      <c r="E243" s="99">
        <f t="shared" si="18"/>
        <v>100</v>
      </c>
    </row>
    <row r="244" spans="1:5" x14ac:dyDescent="0.25">
      <c r="A244" s="60">
        <v>31219</v>
      </c>
      <c r="B244" s="61" t="s">
        <v>117</v>
      </c>
      <c r="C244" s="62">
        <v>0</v>
      </c>
      <c r="D244" s="62">
        <v>0</v>
      </c>
      <c r="E244" s="99" t="e">
        <f t="shared" si="18"/>
        <v>#DIV/0!</v>
      </c>
    </row>
    <row r="245" spans="1:5" x14ac:dyDescent="0.25">
      <c r="A245" s="64" t="s">
        <v>103</v>
      </c>
      <c r="B245" s="76"/>
      <c r="C245" s="65">
        <f>SUM(C240:C244)</f>
        <v>9075.7100000000009</v>
      </c>
      <c r="D245" s="65">
        <f>SUM(D240:D244)</f>
        <v>9075.7100000000009</v>
      </c>
      <c r="E245" s="99">
        <f t="shared" si="18"/>
        <v>100</v>
      </c>
    </row>
    <row r="246" spans="1:5" x14ac:dyDescent="0.25">
      <c r="A246" s="77"/>
      <c r="B246" s="78"/>
      <c r="C246" s="79"/>
      <c r="D246" s="79"/>
      <c r="E246" s="79"/>
    </row>
    <row r="247" spans="1:5" ht="15.75" x14ac:dyDescent="0.25">
      <c r="A247" s="71" t="s">
        <v>115</v>
      </c>
      <c r="B247" s="72"/>
      <c r="C247" s="70"/>
      <c r="D247" s="70"/>
      <c r="E247" s="70"/>
    </row>
    <row r="248" spans="1:5" ht="45" x14ac:dyDescent="0.25">
      <c r="A248" s="49" t="s">
        <v>78</v>
      </c>
      <c r="B248" s="50" t="s">
        <v>79</v>
      </c>
      <c r="C248" s="51" t="s">
        <v>80</v>
      </c>
      <c r="D248" s="51" t="s">
        <v>81</v>
      </c>
      <c r="E248" s="52" t="s">
        <v>230</v>
      </c>
    </row>
    <row r="249" spans="1:5" x14ac:dyDescent="0.25">
      <c r="A249" s="87"/>
      <c r="B249" s="54">
        <v>1</v>
      </c>
      <c r="C249" s="55">
        <v>2</v>
      </c>
      <c r="D249" s="55">
        <v>3</v>
      </c>
      <c r="E249" s="56">
        <v>4</v>
      </c>
    </row>
    <row r="250" spans="1:5" x14ac:dyDescent="0.25">
      <c r="A250" s="60">
        <v>31111</v>
      </c>
      <c r="B250" s="61" t="s">
        <v>26</v>
      </c>
      <c r="C250" s="62">
        <v>0</v>
      </c>
      <c r="D250" s="62">
        <v>0</v>
      </c>
      <c r="E250" s="88" t="e">
        <f>D250/C250*100</f>
        <v>#DIV/0!</v>
      </c>
    </row>
    <row r="251" spans="1:5" x14ac:dyDescent="0.25">
      <c r="A251" s="60">
        <v>31321</v>
      </c>
      <c r="B251" s="61" t="s">
        <v>229</v>
      </c>
      <c r="C251" s="62">
        <v>1211.99</v>
      </c>
      <c r="D251" s="62">
        <v>1211.99</v>
      </c>
      <c r="E251" s="88">
        <f t="shared" ref="E251:E252" si="19">D251/C251*100</f>
        <v>100</v>
      </c>
    </row>
    <row r="252" spans="1:5" x14ac:dyDescent="0.25">
      <c r="A252" s="64"/>
      <c r="B252" s="76"/>
      <c r="C252" s="65">
        <f>SUM(C250:C251)</f>
        <v>1211.99</v>
      </c>
      <c r="D252" s="65">
        <f>SUM(D250:D251)</f>
        <v>1211.99</v>
      </c>
      <c r="E252" s="88">
        <f t="shared" si="19"/>
        <v>100</v>
      </c>
    </row>
    <row r="253" spans="1:5" x14ac:dyDescent="0.25">
      <c r="A253" s="77"/>
      <c r="B253" s="78"/>
      <c r="C253" s="79"/>
      <c r="D253" s="79"/>
      <c r="E253" s="79"/>
    </row>
    <row r="254" spans="1:5" ht="15.75" x14ac:dyDescent="0.25">
      <c r="A254" s="71" t="s">
        <v>173</v>
      </c>
      <c r="B254" s="72"/>
      <c r="C254" s="70"/>
      <c r="D254" s="70"/>
      <c r="E254" s="70"/>
    </row>
    <row r="255" spans="1:5" ht="45" x14ac:dyDescent="0.25">
      <c r="A255" s="49" t="s">
        <v>78</v>
      </c>
      <c r="B255" s="50" t="s">
        <v>79</v>
      </c>
      <c r="C255" s="51" t="s">
        <v>80</v>
      </c>
      <c r="D255" s="51" t="s">
        <v>81</v>
      </c>
      <c r="E255" s="52" t="s">
        <v>230</v>
      </c>
    </row>
    <row r="256" spans="1:5" x14ac:dyDescent="0.25">
      <c r="A256" s="87"/>
      <c r="B256" s="54">
        <v>1</v>
      </c>
      <c r="C256" s="55">
        <v>2</v>
      </c>
      <c r="D256" s="55">
        <v>3</v>
      </c>
      <c r="E256" s="56">
        <v>4</v>
      </c>
    </row>
    <row r="257" spans="1:5" x14ac:dyDescent="0.25">
      <c r="A257" s="60">
        <v>31111</v>
      </c>
      <c r="B257" s="61" t="s">
        <v>26</v>
      </c>
      <c r="C257" s="89">
        <v>18953.560000000001</v>
      </c>
      <c r="D257" s="89">
        <v>18953.560000000001</v>
      </c>
      <c r="E257" s="62">
        <f>D257/C257*100</f>
        <v>100</v>
      </c>
    </row>
    <row r="258" spans="1:5" x14ac:dyDescent="0.25">
      <c r="A258" s="60">
        <v>31321</v>
      </c>
      <c r="B258" s="61" t="s">
        <v>174</v>
      </c>
      <c r="C258" s="89">
        <v>379.32</v>
      </c>
      <c r="D258" s="89">
        <v>379.32</v>
      </c>
      <c r="E258" s="62">
        <f t="shared" ref="E258:E266" si="20">D258/C258*100</f>
        <v>100</v>
      </c>
    </row>
    <row r="259" spans="1:5" x14ac:dyDescent="0.25">
      <c r="A259" s="60">
        <v>31321</v>
      </c>
      <c r="B259" s="61" t="s">
        <v>118</v>
      </c>
      <c r="C259" s="89">
        <v>0</v>
      </c>
      <c r="D259" s="89">
        <v>0</v>
      </c>
      <c r="E259" s="62" t="e">
        <f t="shared" si="20"/>
        <v>#DIV/0!</v>
      </c>
    </row>
    <row r="260" spans="1:5" x14ac:dyDescent="0.25">
      <c r="A260" s="60">
        <v>31219</v>
      </c>
      <c r="B260" s="61" t="s">
        <v>117</v>
      </c>
      <c r="C260" s="89">
        <v>1939.84</v>
      </c>
      <c r="D260" s="89">
        <v>1939.84</v>
      </c>
      <c r="E260" s="62">
        <f t="shared" si="20"/>
        <v>100</v>
      </c>
    </row>
    <row r="261" spans="1:5" x14ac:dyDescent="0.25">
      <c r="A261" s="60"/>
      <c r="B261" s="61"/>
      <c r="C261" s="62"/>
      <c r="D261" s="62"/>
      <c r="E261" s="62" t="e">
        <f t="shared" si="20"/>
        <v>#DIV/0!</v>
      </c>
    </row>
    <row r="262" spans="1:5" x14ac:dyDescent="0.25">
      <c r="A262" s="64" t="s">
        <v>103</v>
      </c>
      <c r="B262" s="76"/>
      <c r="C262" s="65">
        <f>SUM(C257:C260)</f>
        <v>21272.720000000001</v>
      </c>
      <c r="D262" s="65">
        <f t="shared" ref="D262" si="21">SUM(D257:D261)</f>
        <v>21272.720000000001</v>
      </c>
      <c r="E262" s="62">
        <f t="shared" si="20"/>
        <v>100</v>
      </c>
    </row>
    <row r="263" spans="1:5" x14ac:dyDescent="0.25">
      <c r="A263" s="77"/>
      <c r="B263" s="78"/>
      <c r="C263" s="79"/>
      <c r="D263" s="79"/>
      <c r="E263" s="62"/>
    </row>
    <row r="264" spans="1:5" x14ac:dyDescent="0.25">
      <c r="A264" s="64" t="s">
        <v>108</v>
      </c>
      <c r="B264" s="61"/>
      <c r="C264" s="65">
        <f>C235+C245+C252+C262</f>
        <v>45870.020000000004</v>
      </c>
      <c r="D264" s="65">
        <f>D235+D245+D252+D262</f>
        <v>31560.420000000002</v>
      </c>
      <c r="E264" s="62">
        <f t="shared" si="20"/>
        <v>68.804024938293026</v>
      </c>
    </row>
    <row r="265" spans="1:5" x14ac:dyDescent="0.25">
      <c r="A265" s="77"/>
      <c r="B265" s="91"/>
      <c r="C265" s="79"/>
      <c r="D265" s="79"/>
      <c r="E265" s="62"/>
    </row>
    <row r="266" spans="1:5" ht="15.75" thickBot="1" x14ac:dyDescent="0.3">
      <c r="A266" s="219"/>
      <c r="B266" s="219"/>
      <c r="C266" s="220">
        <f>C6+C67+C223</f>
        <v>1093439.58</v>
      </c>
      <c r="D266" s="220">
        <f>D6+D67+D223</f>
        <v>1149056.33</v>
      </c>
      <c r="E266" s="221">
        <f t="shared" si="20"/>
        <v>105.08640358528085</v>
      </c>
    </row>
    <row r="267" spans="1:5" x14ac:dyDescent="0.25">
      <c r="D267" s="98"/>
      <c r="E267" s="98"/>
    </row>
    <row r="268" spans="1:5" x14ac:dyDescent="0.25">
      <c r="D268" s="98"/>
      <c r="E268" s="98"/>
    </row>
  </sheetData>
  <mergeCells count="4">
    <mergeCell ref="A8:B8"/>
    <mergeCell ref="A2:E3"/>
    <mergeCell ref="A5:E5"/>
    <mergeCell ref="A4:E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SAŽETAK</vt:lpstr>
      <vt:lpstr> Račun prihoda i rashoda</vt:lpstr>
      <vt:lpstr>Rashodi prema izvorima finan</vt:lpstr>
      <vt:lpstr>Rashodi prema funkcijskoj k </vt:lpstr>
      <vt:lpstr>POSEBNI DIO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2024-03-29T09:08:38Z</cp:lastPrinted>
  <dcterms:created xsi:type="dcterms:W3CDTF">2022-08-12T12:51:27Z</dcterms:created>
  <dcterms:modified xsi:type="dcterms:W3CDTF">2024-03-29T09:08:42Z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PKDP.xlsx</vt:lpwstr>
  </property>
</Properties>
</file>