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KATARINA\ZADARSKA ŽUPANIJA\IZVRŠENJE FINANCIJSKOG PLANA\2023\"/>
    </mc:Choice>
  </mc:AlternateContent>
  <xr:revisionPtr revIDLastSave="0" documentId="13_ncr:1_{6A7B1E79-9886-4B94-81DA-C7E4FD619A0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AŽETAK" sheetId="2" r:id="rId1"/>
    <sheet name="OPĆI DIO-PRIHODI I PRIMICI" sheetId="4" r:id="rId2"/>
    <sheet name="POSEBNI DIO" sheetId="1" r:id="rId3"/>
  </sheets>
  <calcPr calcId="191029"/>
</workbook>
</file>

<file path=xl/calcChain.xml><?xml version="1.0" encoding="utf-8"?>
<calcChain xmlns="http://schemas.openxmlformats.org/spreadsheetml/2006/main">
  <c r="G3" i="1" l="1"/>
  <c r="F3" i="1"/>
  <c r="C73" i="1" l="1"/>
  <c r="F9" i="4" l="1"/>
  <c r="C183" i="1" l="1"/>
  <c r="C30" i="1"/>
  <c r="F166" i="1" l="1"/>
  <c r="F167" i="1"/>
  <c r="F168" i="1"/>
  <c r="F169" i="1"/>
  <c r="F170" i="1"/>
  <c r="F171" i="1"/>
  <c r="G166" i="1"/>
  <c r="G167" i="1"/>
  <c r="G168" i="1"/>
  <c r="G169" i="1"/>
  <c r="G170" i="1"/>
  <c r="G171" i="1"/>
  <c r="D172" i="1"/>
  <c r="E172" i="1"/>
  <c r="C172" i="1"/>
  <c r="D159" i="1"/>
  <c r="E159" i="1"/>
  <c r="C159" i="1"/>
  <c r="G149" i="1"/>
  <c r="F149" i="1"/>
  <c r="D150" i="1"/>
  <c r="E150" i="1"/>
  <c r="C150" i="1"/>
  <c r="G135" i="1"/>
  <c r="G136" i="1"/>
  <c r="D137" i="1"/>
  <c r="E137" i="1"/>
  <c r="C137" i="1"/>
  <c r="G114" i="1"/>
  <c r="G115" i="1"/>
  <c r="G116" i="1"/>
  <c r="G117" i="1"/>
  <c r="G118" i="1"/>
  <c r="G119" i="1"/>
  <c r="D120" i="1"/>
  <c r="E120" i="1"/>
  <c r="C120" i="1"/>
  <c r="G172" i="1" l="1"/>
  <c r="F172" i="1"/>
  <c r="G120" i="1"/>
  <c r="F120" i="1"/>
  <c r="D9" i="4"/>
  <c r="D8" i="4" s="1"/>
  <c r="D13" i="4"/>
  <c r="D24" i="4"/>
  <c r="D23" i="4" s="1"/>
  <c r="D7" i="4" l="1"/>
  <c r="D6" i="4" s="1"/>
  <c r="E16" i="4" l="1"/>
  <c r="C226" i="1" l="1"/>
  <c r="C204" i="1"/>
  <c r="C203" i="1"/>
  <c r="C98" i="1"/>
  <c r="C44" i="1"/>
  <c r="C43" i="1"/>
  <c r="F181" i="1" l="1"/>
  <c r="D183" i="1"/>
  <c r="F183" i="1" s="1"/>
  <c r="F136" i="1"/>
  <c r="F135" i="1"/>
  <c r="F134" i="1"/>
  <c r="G134" i="1"/>
  <c r="G133" i="1"/>
  <c r="F133" i="1"/>
  <c r="F115" i="1"/>
  <c r="F116" i="1"/>
  <c r="F117" i="1"/>
  <c r="F118" i="1"/>
  <c r="F119" i="1"/>
  <c r="E260" i="1" l="1"/>
  <c r="D260" i="1"/>
  <c r="C260" i="1"/>
  <c r="G259" i="1"/>
  <c r="F259" i="1"/>
  <c r="E252" i="1"/>
  <c r="D252" i="1"/>
  <c r="C252" i="1"/>
  <c r="G251" i="1"/>
  <c r="F251" i="1"/>
  <c r="E244" i="1"/>
  <c r="D244" i="1"/>
  <c r="C244" i="1"/>
  <c r="G243" i="1"/>
  <c r="F243" i="1"/>
  <c r="F252" i="1" l="1"/>
  <c r="G260" i="1"/>
  <c r="G244" i="1"/>
  <c r="G252" i="1"/>
  <c r="F260" i="1"/>
  <c r="F244" i="1"/>
  <c r="C303" i="1"/>
  <c r="C277" i="1"/>
  <c r="H32" i="4" l="1"/>
  <c r="H33" i="4"/>
  <c r="H34" i="4"/>
  <c r="H35" i="4"/>
  <c r="H36" i="4"/>
  <c r="H37" i="4"/>
  <c r="H38" i="4"/>
  <c r="H39" i="4"/>
  <c r="H31" i="4"/>
  <c r="G32" i="4"/>
  <c r="G33" i="4"/>
  <c r="G34" i="4"/>
  <c r="G35" i="4"/>
  <c r="G36" i="4"/>
  <c r="G37" i="4"/>
  <c r="G38" i="4"/>
  <c r="G39" i="4"/>
  <c r="G31" i="4"/>
  <c r="F40" i="4"/>
  <c r="D40" i="4" l="1"/>
  <c r="H21" i="4"/>
  <c r="G21" i="4"/>
  <c r="E40" i="4"/>
  <c r="H40" i="4" s="1"/>
  <c r="F34" i="2"/>
  <c r="F36" i="2"/>
  <c r="E34" i="2"/>
  <c r="E36" i="2"/>
  <c r="G40" i="4" l="1"/>
  <c r="D303" i="1"/>
  <c r="E303" i="1"/>
  <c r="D293" i="1"/>
  <c r="E293" i="1"/>
  <c r="D286" i="1"/>
  <c r="E286" i="1"/>
  <c r="F282" i="1"/>
  <c r="C286" i="1"/>
  <c r="G273" i="1"/>
  <c r="G274" i="1"/>
  <c r="G275" i="1"/>
  <c r="G276" i="1"/>
  <c r="F273" i="1"/>
  <c r="F274" i="1"/>
  <c r="F275" i="1"/>
  <c r="F276" i="1"/>
  <c r="D277" i="1"/>
  <c r="D263" i="1" s="1"/>
  <c r="E277" i="1"/>
  <c r="E263" i="1" l="1"/>
  <c r="E305" i="1"/>
  <c r="D305" i="1"/>
  <c r="F277" i="1"/>
  <c r="G277" i="1"/>
  <c r="H10" i="4"/>
  <c r="H11" i="4"/>
  <c r="H12" i="4"/>
  <c r="H14" i="4"/>
  <c r="H15" i="4"/>
  <c r="H18" i="4"/>
  <c r="H19" i="4"/>
  <c r="H20" i="4"/>
  <c r="H22" i="4"/>
  <c r="H25" i="4"/>
  <c r="H26" i="4"/>
  <c r="G10" i="4"/>
  <c r="G11" i="4"/>
  <c r="G12" i="4"/>
  <c r="G14" i="4"/>
  <c r="G15" i="4"/>
  <c r="G18" i="4"/>
  <c r="G20" i="4"/>
  <c r="G22" i="4"/>
  <c r="G25" i="4"/>
  <c r="G26" i="4"/>
  <c r="G263" i="1" l="1"/>
  <c r="E98" i="1"/>
  <c r="D98" i="1"/>
  <c r="E106" i="1"/>
  <c r="D106" i="1"/>
  <c r="C106" i="1"/>
  <c r="G105" i="1"/>
  <c r="F105" i="1"/>
  <c r="G106" i="1" l="1"/>
  <c r="F106" i="1"/>
  <c r="E9" i="4" l="1"/>
  <c r="E8" i="4" s="1"/>
  <c r="E13" i="4"/>
  <c r="E7" i="4" l="1"/>
  <c r="E24" i="4"/>
  <c r="E23" i="4" s="1"/>
  <c r="G19" i="4"/>
  <c r="E6" i="4" l="1"/>
  <c r="F17" i="4"/>
  <c r="F24" i="4"/>
  <c r="F13" i="4"/>
  <c r="H17" i="4" l="1"/>
  <c r="G17" i="4"/>
  <c r="F8" i="4"/>
  <c r="H9" i="4"/>
  <c r="G9" i="4"/>
  <c r="F16" i="4"/>
  <c r="G13" i="4"/>
  <c r="H13" i="4"/>
  <c r="F23" i="4"/>
  <c r="G24" i="4"/>
  <c r="H24" i="4"/>
  <c r="H16" i="4" l="1"/>
  <c r="G16" i="4"/>
  <c r="H23" i="4"/>
  <c r="G23" i="4"/>
  <c r="H8" i="4"/>
  <c r="G8" i="4"/>
  <c r="F7" i="4"/>
  <c r="D18" i="2"/>
  <c r="H7" i="4" l="1"/>
  <c r="G7" i="4"/>
  <c r="F6" i="4"/>
  <c r="C18" i="2"/>
  <c r="B18" i="2"/>
  <c r="H6" i="4" l="1"/>
  <c r="G6" i="4"/>
  <c r="F21" i="2"/>
  <c r="F20" i="2"/>
  <c r="E21" i="2"/>
  <c r="E20" i="2"/>
  <c r="C22" i="2"/>
  <c r="D22" i="2"/>
  <c r="F22" i="2" s="1"/>
  <c r="B22" i="2"/>
  <c r="E22" i="2" l="1"/>
  <c r="F18" i="2"/>
  <c r="F16" i="2"/>
  <c r="E16" i="2"/>
  <c r="E18" i="2" l="1"/>
  <c r="F69" i="1" l="1"/>
  <c r="F70" i="1"/>
  <c r="F71" i="1"/>
  <c r="F72" i="1"/>
  <c r="F68" i="1"/>
  <c r="F299" i="1"/>
  <c r="F300" i="1"/>
  <c r="F301" i="1"/>
  <c r="F298" i="1"/>
  <c r="F292" i="1"/>
  <c r="F291" i="1"/>
  <c r="G282" i="1"/>
  <c r="F283" i="1"/>
  <c r="F284" i="1"/>
  <c r="F285" i="1"/>
  <c r="F272" i="1"/>
  <c r="F235" i="1"/>
  <c r="F225" i="1"/>
  <c r="F218" i="1"/>
  <c r="F211" i="1"/>
  <c r="F203" i="1"/>
  <c r="F189" i="1"/>
  <c r="F165" i="1"/>
  <c r="F157" i="1"/>
  <c r="F156" i="1"/>
  <c r="F143" i="1"/>
  <c r="F144" i="1"/>
  <c r="F145" i="1"/>
  <c r="F146" i="1"/>
  <c r="F147" i="1"/>
  <c r="F148" i="1"/>
  <c r="F142" i="1"/>
  <c r="F126" i="1"/>
  <c r="F127" i="1"/>
  <c r="F128" i="1"/>
  <c r="F129" i="1"/>
  <c r="F130" i="1"/>
  <c r="F131" i="1"/>
  <c r="F132" i="1"/>
  <c r="F125" i="1"/>
  <c r="F114" i="1"/>
  <c r="F113" i="1"/>
  <c r="F97" i="1"/>
  <c r="F96" i="1"/>
  <c r="F88" i="1"/>
  <c r="F59" i="1"/>
  <c r="F60" i="1"/>
  <c r="F58" i="1"/>
  <c r="F43" i="1"/>
  <c r="F37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C293" i="1" l="1"/>
  <c r="C263" i="1" s="1"/>
  <c r="G285" i="1"/>
  <c r="G284" i="1"/>
  <c r="C236" i="1"/>
  <c r="C212" i="1"/>
  <c r="C219" i="1"/>
  <c r="C190" i="1"/>
  <c r="C305" i="1" l="1"/>
  <c r="F263" i="1"/>
  <c r="C228" i="1"/>
  <c r="C192" i="1"/>
  <c r="G286" i="1"/>
  <c r="F286" i="1"/>
  <c r="C89" i="1"/>
  <c r="C82" i="1" s="1"/>
  <c r="C61" i="1"/>
  <c r="C38" i="1"/>
  <c r="G19" i="1"/>
  <c r="C47" i="1" l="1"/>
  <c r="C3" i="1"/>
  <c r="C307" i="1" s="1"/>
  <c r="C174" i="1"/>
  <c r="G142" i="1"/>
  <c r="G128" i="1"/>
  <c r="F293" i="1"/>
  <c r="G300" i="1"/>
  <c r="G301" i="1"/>
  <c r="G272" i="1"/>
  <c r="G283" i="1"/>
  <c r="E219" i="1"/>
  <c r="F219" i="1" s="1"/>
  <c r="D219" i="1"/>
  <c r="G150" i="1" l="1"/>
  <c r="F150" i="1"/>
  <c r="F303" i="1"/>
  <c r="G303" i="1"/>
  <c r="G137" i="1"/>
  <c r="F137" i="1"/>
  <c r="G96" i="1"/>
  <c r="F98" i="1" l="1"/>
  <c r="G97" i="1"/>
  <c r="G98" i="1" s="1"/>
  <c r="E61" i="1"/>
  <c r="F61" i="1" s="1"/>
  <c r="D61" i="1"/>
  <c r="G59" i="1"/>
  <c r="G60" i="1"/>
  <c r="G58" i="1"/>
  <c r="E44" i="1"/>
  <c r="F44" i="1" s="1"/>
  <c r="D44" i="1"/>
  <c r="G43" i="1"/>
  <c r="G44" i="1" s="1"/>
  <c r="E38" i="1"/>
  <c r="F38" i="1" s="1"/>
  <c r="D38" i="1"/>
  <c r="G37" i="1"/>
  <c r="G38" i="1" s="1"/>
  <c r="E89" i="1"/>
  <c r="D89" i="1"/>
  <c r="E190" i="1"/>
  <c r="F190" i="1" s="1"/>
  <c r="D190" i="1"/>
  <c r="G189" i="1"/>
  <c r="E204" i="1"/>
  <c r="F204" i="1" s="1"/>
  <c r="D204" i="1"/>
  <c r="G203" i="1"/>
  <c r="E226" i="1"/>
  <c r="F226" i="1" s="1"/>
  <c r="D226" i="1"/>
  <c r="G225" i="1"/>
  <c r="E212" i="1"/>
  <c r="D212" i="1"/>
  <c r="G219" i="1"/>
  <c r="G218" i="1"/>
  <c r="G211" i="1"/>
  <c r="G235" i="1"/>
  <c r="E236" i="1"/>
  <c r="F236" i="1" s="1"/>
  <c r="D236" i="1"/>
  <c r="G299" i="1"/>
  <c r="G298" i="1"/>
  <c r="G292" i="1"/>
  <c r="G291" i="1"/>
  <c r="D82" i="1" l="1"/>
  <c r="D228" i="1"/>
  <c r="E82" i="1"/>
  <c r="F212" i="1"/>
  <c r="E228" i="1"/>
  <c r="F228" i="1" s="1"/>
  <c r="F89" i="1"/>
  <c r="G293" i="1"/>
  <c r="E47" i="1"/>
  <c r="F47" i="1" s="1"/>
  <c r="D47" i="1"/>
  <c r="G61" i="1"/>
  <c r="D192" i="1"/>
  <c r="E192" i="1"/>
  <c r="F192" i="1" s="1"/>
  <c r="G190" i="1"/>
  <c r="G183" i="1"/>
  <c r="G204" i="1"/>
  <c r="G212" i="1"/>
  <c r="G226" i="1"/>
  <c r="G236" i="1"/>
  <c r="G47" i="1" l="1"/>
  <c r="G192" i="1"/>
  <c r="G228" i="1"/>
  <c r="G69" i="1"/>
  <c r="G70" i="1"/>
  <c r="G71" i="1"/>
  <c r="G72" i="1"/>
  <c r="G68" i="1"/>
  <c r="G144" i="1"/>
  <c r="G145" i="1"/>
  <c r="G146" i="1"/>
  <c r="G147" i="1"/>
  <c r="G148" i="1"/>
  <c r="G165" i="1"/>
  <c r="G157" i="1"/>
  <c r="G156" i="1"/>
  <c r="G126" i="1"/>
  <c r="G127" i="1"/>
  <c r="G129" i="1"/>
  <c r="G130" i="1"/>
  <c r="G131" i="1"/>
  <c r="G132" i="1"/>
  <c r="G143" i="1"/>
  <c r="G125" i="1"/>
  <c r="G113" i="1"/>
  <c r="G88" i="1"/>
  <c r="G89" i="1" s="1"/>
  <c r="G21" i="1"/>
  <c r="D174" i="1" l="1"/>
  <c r="F159" i="1"/>
  <c r="G159" i="1"/>
  <c r="E30" i="1"/>
  <c r="D30" i="1"/>
  <c r="G29" i="1"/>
  <c r="G28" i="1"/>
  <c r="G27" i="1"/>
  <c r="G26" i="1"/>
  <c r="G9" i="1"/>
  <c r="G10" i="1"/>
  <c r="G11" i="1"/>
  <c r="G12" i="1"/>
  <c r="G13" i="1"/>
  <c r="G14" i="1"/>
  <c r="G15" i="1"/>
  <c r="G16" i="1"/>
  <c r="G17" i="1"/>
  <c r="G18" i="1"/>
  <c r="G20" i="1"/>
  <c r="G22" i="1"/>
  <c r="G23" i="1"/>
  <c r="G24" i="1"/>
  <c r="G25" i="1"/>
  <c r="G8" i="1"/>
  <c r="F30" i="1" l="1"/>
  <c r="G30" i="1"/>
  <c r="E174" i="1"/>
  <c r="F82" i="1" s="1"/>
  <c r="G82" i="1" l="1"/>
  <c r="F174" i="1"/>
  <c r="G174" i="1"/>
  <c r="E73" i="1" l="1"/>
  <c r="E3" i="1" s="1"/>
  <c r="E307" i="1" s="1"/>
  <c r="D73" i="1"/>
  <c r="D3" i="1" s="1"/>
  <c r="D307" i="1" s="1"/>
  <c r="F73" i="1" l="1"/>
  <c r="G73" i="1"/>
  <c r="F307" i="1" l="1"/>
  <c r="F305" i="1"/>
  <c r="G307" i="1"/>
  <c r="G305" i="1"/>
</calcChain>
</file>

<file path=xl/sharedStrings.xml><?xml version="1.0" encoding="utf-8"?>
<sst xmlns="http://schemas.openxmlformats.org/spreadsheetml/2006/main" count="565" uniqueCount="179">
  <si>
    <t>Naziv računa</t>
  </si>
  <si>
    <t>Račun rashoda/ izdatka</t>
  </si>
  <si>
    <t>Izvor financiranja: F.P i dod. udio u por. na dohodak</t>
  </si>
  <si>
    <t>Službena putovanja</t>
  </si>
  <si>
    <t>Stručno usavršavanje zaposlenika</t>
  </si>
  <si>
    <t>Materijal i sirovine</t>
  </si>
  <si>
    <t>El. energija</t>
  </si>
  <si>
    <t>Sitni inventar</t>
  </si>
  <si>
    <t>Usluge telefona, pošte i prijevoza</t>
  </si>
  <si>
    <t>Komunalne usluge</t>
  </si>
  <si>
    <t>Zakupnine i najamnine</t>
  </si>
  <si>
    <t>Zdravstvene i veterinarske usluge</t>
  </si>
  <si>
    <t>Intelektualne i osobne usluge</t>
  </si>
  <si>
    <t>Uredski materijal i ostali mat. rashodi</t>
  </si>
  <si>
    <t>Materijal i dijelovi za tekuće i inv. održavanje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</si>
  <si>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</si>
  <si>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</si>
  <si>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</si>
  <si>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</si>
  <si>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</si>
  <si>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</si>
  <si>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Uredska oprema i namještaj</t>
  </si>
  <si>
    <t>Izvor financiranja: Opći prihodi i primici</t>
  </si>
  <si>
    <t>Ostali nespomenuti rashodi</t>
  </si>
  <si>
    <t>Podizanje kvalitete i standarda u školstvu</t>
  </si>
  <si>
    <t>Izvor financiranja: Državni proračun</t>
  </si>
  <si>
    <t>Ostali rashodi za zaposlene</t>
  </si>
  <si>
    <t xml:space="preserve">Izvor financiranja: Višak prihoda </t>
  </si>
  <si>
    <t xml:space="preserve">Izvor financiranja: Vlastiti prihodi </t>
  </si>
  <si>
    <t>Plaće za redovan rad</t>
  </si>
  <si>
    <t>Doprinosi za obvezno zdravstveno osiguranje</t>
  </si>
  <si>
    <t>Naknada za prijevoz</t>
  </si>
  <si>
    <t>Izvor financiranja: Pomoći iz inozemstva</t>
  </si>
  <si>
    <t>Plaće</t>
  </si>
  <si>
    <t>Doprinosi na plaće</t>
  </si>
  <si>
    <t xml:space="preserve">Izvor financiranja: Prihodi za posebne namjene </t>
  </si>
  <si>
    <t>Administracija i upravljanje</t>
  </si>
  <si>
    <t>Ukupno:</t>
  </si>
  <si>
    <t>UKUPNO:</t>
  </si>
  <si>
    <t>Usluge tekućeg i inv. održavanja</t>
  </si>
  <si>
    <t>Novčana nakn. zbog nezapoš.osob. s inv.</t>
  </si>
  <si>
    <t>Knjige</t>
  </si>
  <si>
    <t>Plin</t>
  </si>
  <si>
    <t>Javne potrebe u prosvjeti</t>
  </si>
  <si>
    <t>Izvor financiranja: Predfinanciranje iz Županije</t>
  </si>
  <si>
    <t>T4306-03</t>
  </si>
  <si>
    <t>Prihodi od pruženih usluga</t>
  </si>
  <si>
    <t>Pomoći proračunskim korisnicima iz proračuna koji im nije nadležan</t>
  </si>
  <si>
    <t>Ostale naknade troškova zaposlenima</t>
  </si>
  <si>
    <t>Intelektualne usluge</t>
  </si>
  <si>
    <t>Uredski materijal</t>
  </si>
  <si>
    <t>Doprinos OZO</t>
  </si>
  <si>
    <t xml:space="preserve">Izvor financiranja: Pomoći iz inozemstva </t>
  </si>
  <si>
    <t xml:space="preserve">Izvršenje 2022.                </t>
  </si>
  <si>
    <t>Djelatnost osnovnih škola</t>
  </si>
  <si>
    <t>OSNOVNA ŠKOLA POLIČNIK</t>
  </si>
  <si>
    <t>Ostale zakupnine i najamnine</t>
  </si>
  <si>
    <t>Prijevoz učenika osnovnih škola</t>
  </si>
  <si>
    <t>Labaratorijske usluge</t>
  </si>
  <si>
    <t>Usluge tekućeg i inv. Održavanja opr.</t>
  </si>
  <si>
    <t>Usluge tekućeg i inv. održavanja opr.</t>
  </si>
  <si>
    <t>Uredski materijal iostali mat. Rashodi</t>
  </si>
  <si>
    <t>Izvor financiranja: Proračun JLS</t>
  </si>
  <si>
    <t>Dodatna ulaganja na građevinskim objektima</t>
  </si>
  <si>
    <t>Oprema za grijanje, ventilaciju i hlađenje</t>
  </si>
  <si>
    <t>Ostale naknade iz proračuna u naravi</t>
  </si>
  <si>
    <t>A2203-27</t>
  </si>
  <si>
    <t>Udžbenici</t>
  </si>
  <si>
    <t>A2203-08</t>
  </si>
  <si>
    <t>Školska shema</t>
  </si>
  <si>
    <t>Namirnice</t>
  </si>
  <si>
    <t>A2203-07</t>
  </si>
  <si>
    <t xml:space="preserve">Izvor financiranja: Višak /manjak prihoda </t>
  </si>
  <si>
    <t>Prehrana u riziku od siromaštva</t>
  </si>
  <si>
    <t>A2203-06</t>
  </si>
  <si>
    <t>Školska kuhinja i kantina</t>
  </si>
  <si>
    <t>Izvor financiranja: Višak /manjak prihoda korisnici</t>
  </si>
  <si>
    <t>A2203-01</t>
  </si>
  <si>
    <t>A2203-04</t>
  </si>
  <si>
    <t>A2202-01</t>
  </si>
  <si>
    <t>K2202-02</t>
  </si>
  <si>
    <t>Nabava proizvedene dugotrajne imovine</t>
  </si>
  <si>
    <t>Izvor financiranja: F.P. i dod. udio u por.na dohodak</t>
  </si>
  <si>
    <t>Izvor financiranja: Višak/ manjak prihoda-ZŽ</t>
  </si>
  <si>
    <t>A2202-04</t>
  </si>
  <si>
    <t>T2202-03</t>
  </si>
  <si>
    <t>Hitne intervencije u osnovnim školama</t>
  </si>
  <si>
    <t>T2203-02</t>
  </si>
  <si>
    <t>Projektna dokumentacija- Javne potrebe</t>
  </si>
  <si>
    <t>Izrada projek. dokum. za projekte OŠ i SŠ</t>
  </si>
  <si>
    <t>Izvor financiranja: Prihodi za posebne namjene</t>
  </si>
  <si>
    <t>Ostale naknade iz proračuna- prehrana</t>
  </si>
  <si>
    <t>Nadzori nad izvođenjem radova</t>
  </si>
  <si>
    <t>Izvor financiranja: Predfinanciranje iz županije</t>
  </si>
  <si>
    <t>Doprinos za plaće OZO</t>
  </si>
  <si>
    <t>Troškovi sudskih postupaka</t>
  </si>
  <si>
    <t>Plaće po sudskim presudama</t>
  </si>
  <si>
    <t>Uredski materijal i ostali mat.rashodi</t>
  </si>
  <si>
    <t>Usluge promidžbe i informiranja</t>
  </si>
  <si>
    <t>Prijevoz na posao i s posla</t>
  </si>
  <si>
    <t>Indeks (5=3/2*100)</t>
  </si>
  <si>
    <t>Indeks (4=3/1*100)</t>
  </si>
  <si>
    <t>DR. FRANJE TUĐMANA 68</t>
  </si>
  <si>
    <t>23241 POLIČNIK</t>
  </si>
  <si>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</si>
  <si>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</si>
  <si>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</si>
  <si>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</si>
  <si>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</si>
  <si>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</si>
  <si>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</si>
  <si>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B. RAČUN FINANCIRANJA</t>
  </si>
  <si>
    <t>Primici od financijske imovine i zaduživanja</t>
  </si>
  <si>
    <t>Izdaci za financijsku imovinu i otplate zajmova</t>
  </si>
  <si>
    <t>NETO FINANCIRANJE</t>
  </si>
  <si>
    <t>RAZLIKA VIŠAK/MANJAK</t>
  </si>
  <si>
    <t>C. RASPOLOŽIVA SREDSTVA IZ PRETHODNIH GODINA</t>
  </si>
  <si>
    <t>RASPOLOŽIVA SREDSTVA IZ PRETHODNIH GODINA</t>
  </si>
  <si>
    <t>VIŠAK/MANJAK + NETO FINANCIRANJE + RASPOLOŽIVA SREDSTVA IZ 
PRETHODNIH GODINA</t>
  </si>
  <si>
    <t>Konto/Pozicija</t>
  </si>
  <si>
    <t>Opis</t>
  </si>
  <si>
    <t>Pomoći iz inozemstva i subjekata unutar općeg proračuna</t>
  </si>
  <si>
    <t>Tekuće pomoći iz proračunskim korisnicima iz proračuna koji im nije nadležan</t>
  </si>
  <si>
    <t>Tekuće pomoći iz državnog proračuna pror.korisnicima koji im nije nadležan</t>
  </si>
  <si>
    <t>Tekuće pomoći proračunskim korisnicima iz općinskog proračuna</t>
  </si>
  <si>
    <t>Kapitalne pomoći iz proračuna koji im nije nadležan</t>
  </si>
  <si>
    <t>Prijenosi između proračunskih korisnika istog proračuna</t>
  </si>
  <si>
    <t>Tekući prijenosi između korisnika istog proračuna</t>
  </si>
  <si>
    <t>Tek.prijenosi između pror.kor.istog proračuna tem.prijenosa EU sredstava</t>
  </si>
  <si>
    <t>Prihodi od upravnih i administrativnih pristojbi, 
pristojbi po posebnim propisima i naknada</t>
  </si>
  <si>
    <t>Prihodi po posebnim propisima</t>
  </si>
  <si>
    <t>Ostali nespomenuti prihodi</t>
  </si>
  <si>
    <t>Prihodi od prodaje proizvodai robe te pruženih usluga, prihodi od donacija</t>
  </si>
  <si>
    <t>Prihodi od prodaje proizvodai robe te pruženih usluga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</si>
  <si>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</si>
  <si>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</si>
  <si>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</si>
  <si>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Prihodi iz nadležnog proračuna za financiranje
rashoda za nabavu nefinancijske imovine</t>
  </si>
  <si>
    <t>Osnovno školstvo- standard</t>
  </si>
  <si>
    <t>Osnovno školstvo-  iznad standarda</t>
  </si>
  <si>
    <t>T2203-03</t>
  </si>
  <si>
    <t>Kapitalna ulaganja u osnovnim školama</t>
  </si>
  <si>
    <t>Kapitalna ulaganja OŠ</t>
  </si>
  <si>
    <t xml:space="preserve">
OPĆI DIO - PRIHODI I PRIMICI</t>
  </si>
  <si>
    <t xml:space="preserve">PRIHODI PO IZVORIMA FINANCIRANJA </t>
  </si>
  <si>
    <t>Izvor financiranja</t>
  </si>
  <si>
    <t>Naziv izvora financiranja</t>
  </si>
  <si>
    <t>Opći prihodi i primici</t>
  </si>
  <si>
    <t xml:space="preserve">Prihodi za posebne namjene </t>
  </si>
  <si>
    <t xml:space="preserve">Sveukupno </t>
  </si>
  <si>
    <t>Vlastiti prihodi-korisnici</t>
  </si>
  <si>
    <t>Proračun JLS</t>
  </si>
  <si>
    <t>Višak/manjak prihoda-ZŽ</t>
  </si>
  <si>
    <t xml:space="preserve">Predfinanciranje </t>
  </si>
  <si>
    <t>F.P. i dod. Udio u por. na dohodak</t>
  </si>
  <si>
    <t>Državni proračun</t>
  </si>
  <si>
    <t>Pomoći iz inozemstva</t>
  </si>
  <si>
    <t>Donacije od pravnih i fizičkih osoba izvan opće države</t>
  </si>
  <si>
    <t>5</t>
  </si>
  <si>
    <t xml:space="preserve">IZVJEŠTAJ O IZVRŠENJU FINANCIJSKOG PLANA ZA RAZDOBLJE OD 01.06.-30.06.2023. GODINU 
PO PROGRAMSKOJ I  EKONOMSKOJ KLASIFIKACIJI I IZVORIMA FINANCIRANJA </t>
  </si>
  <si>
    <t>Izvorni plan 2023.</t>
  </si>
  <si>
    <t xml:space="preserve">Izvršenje 2023.                </t>
  </si>
  <si>
    <t xml:space="preserve"> IZVJEŠTAJ O IZVRŠENJU FINANCIJSKOG PLANA OSNOVNE ŠKOLE POLIČNIK ZA RAZDOBLJE OD 01.01.-30.06.2023.</t>
  </si>
  <si>
    <t>Ostale komunalne usluge</t>
  </si>
  <si>
    <t>Uređaji, strojevi i oprema za ostale namjene</t>
  </si>
  <si>
    <t>Ostale intektualne usluge</t>
  </si>
  <si>
    <t>Uredski namještaj</t>
  </si>
  <si>
    <t>A2203-31</t>
  </si>
  <si>
    <t>Projekt e-škole</t>
  </si>
  <si>
    <t>A2203-33</t>
  </si>
  <si>
    <t>Prehrana za učenike</t>
  </si>
  <si>
    <t>A2203-34</t>
  </si>
  <si>
    <t>Zalihe menstrualnih higijenskih potrepština</t>
  </si>
  <si>
    <t>Mat.za hig.potrebe i njegu</t>
  </si>
  <si>
    <t>Nacionalni EU projekti</t>
  </si>
  <si>
    <t>EU Projekt: Inkluzija - korak bliže društvu bez prepreka 2022/2023</t>
  </si>
  <si>
    <t>KLASA: 600-04/23-03/07</t>
  </si>
  <si>
    <t>Poličnik, 13. srpnja 2023. godine</t>
  </si>
  <si>
    <t>URBROJ: 2198-1-37-23-3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</si>
</sst>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name val="Times New Roman"/>
      <family val="1"/>
    </font>
    <font>
      <i/>
      <sz val="11"/>
      <color theme="1"/>
      <name val="Times"/>
      <family val="1"/>
      <charset val="238"/>
    </font>
    <font>
      <sz val="11"/>
      <color theme="1"/>
      <name val="Time ne"/>
      <charset val="238"/>
    </font>
    <font>
      <i/>
      <sz val="12"/>
      <color theme="1"/>
      <name val="Times New Roman"/>
      <family val="1"/>
      <charset val="238"/>
    </font>
    <font>
      <b/>
      <i/>
      <sz val="11"/>
      <color theme="1"/>
      <name val="Times"/>
      <family val="1"/>
      <charset val="238"/>
    </font>
    <font>
      <b/>
      <i/>
      <sz val="14"/>
      <color theme="1"/>
      <name val="Times New Roman"/>
      <family val="1"/>
    </font>
    <font>
      <b/>
      <i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0" borderId="0"/>
    <xf numFmtId="0" fontId="3" fillId="0" borderId="0"/>
    <xf numFmtId="0" fontId="1" fillId="3" borderId="0" applyNumberFormat="0" applyBorder="0" applyAlignment="0" applyProtection="0"/>
  </cellStyleXfs>
  <cellXfs count="171">
    <xf numFmtId="0" fontId="0" fillId="0" borderId="0" xfId="0"/>
    <xf numFmtId="3" fontId="5" fillId="0" borderId="0" xfId="2" applyNumberFormat="1" applyFont="1" applyAlignment="1">
      <alignment horizontal="center" vertical="center"/>
    </xf>
    <xf numFmtId="0" fontId="8" fillId="0" borderId="2" xfId="2" applyNumberFormat="1" applyFont="1" applyBorder="1" applyAlignment="1">
      <alignment vertical="center"/>
    </xf>
    <xf numFmtId="0" fontId="8" fillId="0" borderId="2" xfId="2" applyNumberFormat="1" applyFont="1" applyBorder="1" applyAlignment="1">
      <alignment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1" fillId="0" borderId="0" xfId="0" applyNumberFormat="1" applyFont="1"/>
    <xf numFmtId="0" fontId="7" fillId="0" borderId="2" xfId="2" quotePrefix="1" applyNumberFormat="1" applyFont="1" applyBorder="1" applyAlignment="1">
      <alignment horizontal="left"/>
    </xf>
    <xf numFmtId="0" fontId="7" fillId="0" borderId="2" xfId="2" applyNumberFormat="1" applyFont="1" applyBorder="1" applyAlignment="1">
      <alignment vertical="center"/>
    </xf>
    <xf numFmtId="4" fontId="7" fillId="0" borderId="2" xfId="2" quotePrefix="1" applyNumberFormat="1" applyFont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4" fontId="13" fillId="0" borderId="2" xfId="0" applyNumberFormat="1" applyFont="1" applyBorder="1"/>
    <xf numFmtId="0" fontId="13" fillId="0" borderId="2" xfId="0" applyFont="1" applyFill="1" applyBorder="1"/>
    <xf numFmtId="4" fontId="13" fillId="0" borderId="2" xfId="0" applyNumberFormat="1" applyFont="1" applyBorder="1" applyAlignment="1">
      <alignment horizontal="right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4" fontId="13" fillId="0" borderId="0" xfId="0" applyNumberFormat="1" applyFont="1" applyBorder="1"/>
    <xf numFmtId="3" fontId="4" fillId="2" borderId="1" xfId="1" applyNumberFormat="1" applyFont="1" applyAlignment="1">
      <alignment horizontal="center" vertical="center"/>
    </xf>
    <xf numFmtId="3" fontId="4" fillId="2" borderId="1" xfId="1" applyNumberFormat="1" applyFont="1" applyAlignment="1">
      <alignment horizontal="left" vertical="center"/>
    </xf>
    <xf numFmtId="0" fontId="10" fillId="2" borderId="1" xfId="1" applyFont="1" applyAlignment="1">
      <alignment horizontal="left"/>
    </xf>
    <xf numFmtId="0" fontId="10" fillId="2" borderId="1" xfId="1" applyFont="1"/>
    <xf numFmtId="4" fontId="11" fillId="2" borderId="1" xfId="1" applyNumberFormat="1" applyFont="1"/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2" xfId="0" applyBorder="1"/>
    <xf numFmtId="4" fontId="14" fillId="0" borderId="2" xfId="0" applyNumberFormat="1" applyFont="1" applyBorder="1"/>
    <xf numFmtId="0" fontId="14" fillId="0" borderId="2" xfId="0" applyFont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15" fillId="0" borderId="2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 wrapText="1"/>
    </xf>
    <xf numFmtId="0" fontId="16" fillId="0" borderId="2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vertical="center"/>
    </xf>
    <xf numFmtId="0" fontId="17" fillId="0" borderId="0" xfId="0" applyFont="1"/>
    <xf numFmtId="0" fontId="13" fillId="0" borderId="2" xfId="0" applyFont="1" applyBorder="1" applyAlignment="1">
      <alignment wrapText="1"/>
    </xf>
    <xf numFmtId="0" fontId="15" fillId="0" borderId="2" xfId="2" applyNumberFormat="1" applyFont="1" applyBorder="1" applyAlignment="1">
      <alignment vertical="center" wrapText="1"/>
    </xf>
    <xf numFmtId="0" fontId="15" fillId="0" borderId="2" xfId="2" applyNumberFormat="1" applyFont="1" applyBorder="1" applyAlignment="1">
      <alignment vertical="center"/>
    </xf>
    <xf numFmtId="4" fontId="18" fillId="0" borderId="2" xfId="2" quotePrefix="1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9" fillId="0" borderId="2" xfId="0" applyNumberFormat="1" applyFont="1" applyBorder="1"/>
    <xf numFmtId="4" fontId="7" fillId="0" borderId="2" xfId="2" applyNumberFormat="1" applyFont="1" applyBorder="1" applyAlignment="1">
      <alignment horizontal="right" vertical="center" wrapText="1"/>
    </xf>
    <xf numFmtId="0" fontId="20" fillId="0" borderId="0" xfId="0" applyFont="1"/>
    <xf numFmtId="4" fontId="5" fillId="0" borderId="0" xfId="2" applyNumberFormat="1" applyFont="1" applyAlignment="1">
      <alignment horizontal="center" vertical="center"/>
    </xf>
    <xf numFmtId="4" fontId="8" fillId="0" borderId="2" xfId="2" quotePrefix="1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7" fillId="0" borderId="2" xfId="2" quotePrefix="1" applyNumberFormat="1" applyFont="1" applyBorder="1" applyAlignment="1">
      <alignment horizontal="center" vertical="center" wrapText="1"/>
    </xf>
    <xf numFmtId="4" fontId="20" fillId="0" borderId="0" xfId="0" applyNumberFormat="1" applyFont="1"/>
    <xf numFmtId="4" fontId="7" fillId="0" borderId="0" xfId="2" quotePrefix="1" applyNumberFormat="1" applyFont="1" applyBorder="1" applyAlignment="1">
      <alignment horizontal="center" vertical="center" wrapText="1"/>
    </xf>
    <xf numFmtId="3" fontId="15" fillId="0" borderId="2" xfId="2" quotePrefix="1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7" fillId="0" borderId="2" xfId="2" applyNumberFormat="1" applyFont="1" applyBorder="1" applyAlignment="1">
      <alignment horizontal="left" vertical="center" wrapText="1"/>
    </xf>
    <xf numFmtId="0" fontId="13" fillId="0" borderId="0" xfId="0" applyFont="1"/>
    <xf numFmtId="4" fontId="13" fillId="0" borderId="0" xfId="0" applyNumberFormat="1" applyFont="1"/>
    <xf numFmtId="4" fontId="13" fillId="5" borderId="2" xfId="0" applyNumberFormat="1" applyFont="1" applyFill="1" applyBorder="1"/>
    <xf numFmtId="4" fontId="13" fillId="5" borderId="2" xfId="0" applyNumberFormat="1" applyFont="1" applyFill="1" applyBorder="1" applyAlignment="1">
      <alignment horizontal="center"/>
    </xf>
    <xf numFmtId="4" fontId="4" fillId="2" borderId="1" xfId="1" applyNumberFormat="1" applyFont="1" applyAlignment="1">
      <alignment horizontal="left" vertical="center"/>
    </xf>
    <xf numFmtId="4" fontId="9" fillId="0" borderId="0" xfId="2" applyNumberFormat="1" applyFont="1" applyBorder="1" applyAlignment="1">
      <alignment horizontal="left" wrapText="1"/>
    </xf>
    <xf numFmtId="4" fontId="8" fillId="0" borderId="2" xfId="2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vertical="center"/>
    </xf>
    <xf numFmtId="4" fontId="0" fillId="0" borderId="0" xfId="0" applyNumberFormat="1" applyFill="1" applyBorder="1"/>
    <xf numFmtId="4" fontId="10" fillId="2" borderId="1" xfId="1" applyNumberFormat="1" applyFont="1"/>
    <xf numFmtId="4" fontId="13" fillId="0" borderId="2" xfId="0" applyNumberFormat="1" applyFont="1" applyBorder="1" applyAlignment="1">
      <alignment wrapText="1"/>
    </xf>
    <xf numFmtId="4" fontId="13" fillId="0" borderId="0" xfId="0" applyNumberFormat="1" applyFont="1" applyFill="1" applyBorder="1"/>
    <xf numFmtId="4" fontId="13" fillId="0" borderId="2" xfId="0" applyNumberFormat="1" applyFont="1" applyFill="1" applyBorder="1"/>
    <xf numFmtId="4" fontId="11" fillId="0" borderId="0" xfId="0" applyNumberFormat="1" applyFont="1" applyBorder="1"/>
    <xf numFmtId="49" fontId="15" fillId="0" borderId="2" xfId="2" applyNumberFormat="1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right" vertical="center" wrapText="1"/>
    </xf>
    <xf numFmtId="4" fontId="13" fillId="5" borderId="2" xfId="0" applyNumberFormat="1" applyFont="1" applyFill="1" applyBorder="1" applyAlignment="1">
      <alignment horizontal="right"/>
    </xf>
    <xf numFmtId="4" fontId="14" fillId="5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7" fillId="0" borderId="2" xfId="2" applyNumberFormat="1" applyFont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" fontId="14" fillId="4" borderId="4" xfId="0" applyNumberFormat="1" applyFont="1" applyFill="1" applyBorder="1"/>
    <xf numFmtId="4" fontId="14" fillId="4" borderId="4" xfId="5" applyNumberFormat="1" applyFont="1" applyFill="1" applyBorder="1" applyAlignment="1">
      <alignment horizontal="center"/>
    </xf>
    <xf numFmtId="0" fontId="14" fillId="0" borderId="0" xfId="0" applyFont="1"/>
    <xf numFmtId="0" fontId="13" fillId="0" borderId="2" xfId="0" applyFont="1" applyBorder="1" applyAlignment="1">
      <alignment horizontal="center"/>
    </xf>
    <xf numFmtId="4" fontId="13" fillId="0" borderId="5" xfId="0" applyNumberFormat="1" applyFont="1" applyBorder="1"/>
    <xf numFmtId="0" fontId="14" fillId="0" borderId="6" xfId="0" applyFont="1" applyBorder="1"/>
    <xf numFmtId="4" fontId="14" fillId="0" borderId="6" xfId="0" applyNumberFormat="1" applyFont="1" applyBorder="1"/>
    <xf numFmtId="0" fontId="12" fillId="0" borderId="0" xfId="0" applyFont="1"/>
    <xf numFmtId="0" fontId="21" fillId="0" borderId="0" xfId="0" applyFont="1"/>
    <xf numFmtId="4" fontId="14" fillId="0" borderId="2" xfId="0" applyNumberFormat="1" applyFont="1" applyBorder="1" applyAlignment="1">
      <alignment wrapText="1"/>
    </xf>
    <xf numFmtId="4" fontId="22" fillId="0" borderId="2" xfId="0" applyNumberFormat="1" applyFont="1" applyBorder="1"/>
    <xf numFmtId="4" fontId="13" fillId="0" borderId="7" xfId="0" applyNumberFormat="1" applyFont="1" applyBorder="1"/>
    <xf numFmtId="4" fontId="13" fillId="0" borderId="6" xfId="0" applyNumberFormat="1" applyFont="1" applyBorder="1"/>
    <xf numFmtId="0" fontId="12" fillId="0" borderId="2" xfId="0" applyFont="1" applyBorder="1" applyAlignment="1">
      <alignment horizontal="center" vertical="top"/>
    </xf>
    <xf numFmtId="0" fontId="12" fillId="0" borderId="7" xfId="0" applyFont="1" applyBorder="1" applyAlignment="1">
      <alignment vertical="top"/>
    </xf>
    <xf numFmtId="0" fontId="12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/>
    <xf numFmtId="4" fontId="12" fillId="0" borderId="7" xfId="0" applyNumberFormat="1" applyFont="1" applyBorder="1"/>
    <xf numFmtId="4" fontId="12" fillId="0" borderId="2" xfId="0" applyNumberFormat="1" applyFont="1" applyBorder="1"/>
    <xf numFmtId="0" fontId="12" fillId="0" borderId="7" xfId="0" applyFont="1" applyBorder="1" applyAlignment="1">
      <alignment wrapText="1"/>
    </xf>
    <xf numFmtId="4" fontId="21" fillId="0" borderId="7" xfId="0" applyNumberFormat="1" applyFont="1" applyBorder="1"/>
    <xf numFmtId="0" fontId="12" fillId="0" borderId="2" xfId="0" applyFont="1" applyBorder="1"/>
    <xf numFmtId="0" fontId="21" fillId="0" borderId="2" xfId="0" applyFont="1" applyBorder="1"/>
    <xf numFmtId="4" fontId="21" fillId="0" borderId="2" xfId="0" applyNumberFormat="1" applyFont="1" applyBorder="1"/>
    <xf numFmtId="0" fontId="12" fillId="0" borderId="2" xfId="0" applyFont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0" fontId="21" fillId="0" borderId="2" xfId="0" applyFont="1" applyBorder="1" applyAlignment="1">
      <alignment wrapText="1"/>
    </xf>
    <xf numFmtId="4" fontId="21" fillId="0" borderId="2" xfId="0" applyNumberFormat="1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23" fillId="4" borderId="0" xfId="0" applyFont="1" applyFill="1" applyBorder="1" applyAlignment="1">
      <alignment horizontal="left"/>
    </xf>
    <xf numFmtId="3" fontId="4" fillId="4" borderId="0" xfId="2" applyNumberFormat="1" applyFont="1" applyFill="1" applyAlignment="1">
      <alignment horizontal="center" vertical="center"/>
    </xf>
    <xf numFmtId="4" fontId="23" fillId="4" borderId="0" xfId="0" applyNumberFormat="1" applyFont="1" applyFill="1" applyBorder="1"/>
    <xf numFmtId="4" fontId="7" fillId="0" borderId="0" xfId="2" applyNumberFormat="1" applyFont="1" applyBorder="1" applyAlignment="1">
      <alignment horizontal="right" vertical="center" wrapText="1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7" fillId="0" borderId="2" xfId="2" applyNumberFormat="1" applyFont="1" applyBorder="1" applyAlignment="1">
      <alignment horizontal="right" vertical="center"/>
    </xf>
    <xf numFmtId="0" fontId="14" fillId="4" borderId="2" xfId="0" applyFont="1" applyFill="1" applyBorder="1"/>
    <xf numFmtId="4" fontId="8" fillId="4" borderId="2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4" fontId="8" fillId="4" borderId="2" xfId="2" quotePrefix="1" applyNumberFormat="1" applyFont="1" applyFill="1" applyBorder="1" applyAlignment="1">
      <alignment horizontal="center" vertical="center" wrapText="1"/>
    </xf>
    <xf numFmtId="0" fontId="25" fillId="0" borderId="2" xfId="0" applyFont="1" applyBorder="1"/>
    <xf numFmtId="0" fontId="26" fillId="0" borderId="2" xfId="0" quotePrefix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/>
    </xf>
    <xf numFmtId="1" fontId="26" fillId="0" borderId="2" xfId="0" quotePrefix="1" applyNumberFormat="1" applyFont="1" applyFill="1" applyBorder="1" applyAlignment="1">
      <alignment horizontal="center" vertical="center"/>
    </xf>
    <xf numFmtId="49" fontId="26" fillId="0" borderId="2" xfId="0" quotePrefix="1" applyNumberFormat="1" applyFont="1" applyFill="1" applyBorder="1" applyAlignment="1">
      <alignment horizontal="center" vertical="center"/>
    </xf>
    <xf numFmtId="3" fontId="9" fillId="0" borderId="2" xfId="0" quotePrefix="1" applyNumberFormat="1" applyFont="1" applyFill="1" applyBorder="1" applyAlignment="1">
      <alignment horizontal="left" vertical="center"/>
    </xf>
    <xf numFmtId="4" fontId="9" fillId="0" borderId="2" xfId="0" quotePrefix="1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3" fontId="9" fillId="0" borderId="2" xfId="0" quotePrefix="1" applyNumberFormat="1" applyFont="1" applyFill="1" applyBorder="1" applyAlignment="1">
      <alignment horizontal="center" vertical="center"/>
    </xf>
    <xf numFmtId="4" fontId="9" fillId="0" borderId="2" xfId="0" quotePrefix="1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wrapText="1"/>
    </xf>
    <xf numFmtId="4" fontId="14" fillId="0" borderId="6" xfId="0" applyNumberFormat="1" applyFont="1" applyBorder="1" applyAlignment="1">
      <alignment wrapText="1"/>
    </xf>
    <xf numFmtId="4" fontId="21" fillId="5" borderId="2" xfId="0" applyNumberFormat="1" applyFont="1" applyFill="1" applyBorder="1" applyAlignment="1">
      <alignment wrapText="1"/>
    </xf>
    <xf numFmtId="4" fontId="21" fillId="5" borderId="2" xfId="0" applyNumberFormat="1" applyFont="1" applyFill="1" applyBorder="1"/>
    <xf numFmtId="4" fontId="27" fillId="0" borderId="2" xfId="0" quotePrefix="1" applyNumberFormat="1" applyFont="1" applyFill="1" applyBorder="1" applyAlignment="1">
      <alignment horizontal="right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4" fontId="27" fillId="5" borderId="2" xfId="0" quotePrefix="1" applyNumberFormat="1" applyFont="1" applyFill="1" applyBorder="1" applyAlignment="1">
      <alignment horizontal="right" vertical="center" wrapText="1"/>
    </xf>
    <xf numFmtId="49" fontId="4" fillId="6" borderId="0" xfId="2" applyNumberFormat="1" applyFont="1" applyFill="1" applyAlignment="1">
      <alignment horizontal="center" vertical="center"/>
    </xf>
    <xf numFmtId="3" fontId="4" fillId="6" borderId="0" xfId="2" applyNumberFormat="1" applyFont="1" applyFill="1" applyAlignment="1">
      <alignment horizontal="center" vertical="center"/>
    </xf>
    <xf numFmtId="4" fontId="4" fillId="6" borderId="1" xfId="1" applyNumberFormat="1" applyFont="1" applyFill="1" applyAlignment="1">
      <alignment horizontal="left" vertical="center"/>
    </xf>
    <xf numFmtId="0" fontId="6" fillId="0" borderId="0" xfId="3"/>
    <xf numFmtId="4" fontId="7" fillId="5" borderId="2" xfId="2" applyNumberFormat="1" applyFont="1" applyFill="1" applyBorder="1" applyAlignment="1">
      <alignment horizontal="right" vertical="center" wrapText="1"/>
    </xf>
    <xf numFmtId="4" fontId="17" fillId="0" borderId="0" xfId="0" applyNumberFormat="1" applyFont="1"/>
    <xf numFmtId="4" fontId="7" fillId="0" borderId="2" xfId="4" applyNumberFormat="1" applyFont="1" applyBorder="1" applyAlignment="1">
      <alignment horizontal="right" vertical="center" wrapText="1"/>
    </xf>
    <xf numFmtId="4" fontId="8" fillId="0" borderId="2" xfId="0" applyNumberFormat="1" applyFont="1" applyBorder="1"/>
    <xf numFmtId="4" fontId="21" fillId="5" borderId="7" xfId="0" applyNumberFormat="1" applyFont="1" applyFill="1" applyBorder="1" applyAlignment="1">
      <alignment wrapText="1"/>
    </xf>
    <xf numFmtId="0" fontId="14" fillId="7" borderId="2" xfId="0" applyFont="1" applyFill="1" applyBorder="1" applyAlignment="1">
      <alignment horizontal="left"/>
    </xf>
    <xf numFmtId="0" fontId="11" fillId="7" borderId="2" xfId="0" applyFont="1" applyFill="1" applyBorder="1"/>
    <xf numFmtId="4" fontId="14" fillId="7" borderId="2" xfId="0" applyNumberFormat="1" applyFont="1" applyFill="1" applyBorder="1"/>
    <xf numFmtId="4" fontId="14" fillId="7" borderId="2" xfId="0" applyNumberFormat="1" applyFont="1" applyFill="1" applyBorder="1" applyAlignment="1">
      <alignment horizontal="right"/>
    </xf>
    <xf numFmtId="4" fontId="14" fillId="7" borderId="2" xfId="0" applyNumberFormat="1" applyFont="1" applyFill="1" applyBorder="1" applyAlignment="1">
      <alignment horizontal="center"/>
    </xf>
    <xf numFmtId="0" fontId="13" fillId="7" borderId="2" xfId="0" applyFont="1" applyFill="1" applyBorder="1"/>
    <xf numFmtId="4" fontId="14" fillId="0" borderId="5" xfId="0" applyNumberFormat="1" applyFont="1" applyBorder="1"/>
    <xf numFmtId="0" fontId="12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3" fontId="9" fillId="0" borderId="2" xfId="0" applyNumberFormat="1" applyFont="1" applyFill="1" applyBorder="1" applyAlignment="1">
      <alignment horizontal="center" vertical="center"/>
    </xf>
    <xf numFmtId="0" fontId="26" fillId="0" borderId="2" xfId="0" quotePrefix="1" applyFont="1" applyFill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left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27" fillId="0" borderId="0" xfId="3" applyFont="1"/>
  </cellXfs>
  <cellStyles count="6">
    <cellStyle name="40% - Isticanje3" xfId="5" builtinId="39"/>
    <cellStyle name="Bilješka" xfId="1" builtinId="10"/>
    <cellStyle name="Normalno" xfId="0" builtinId="0"/>
    <cellStyle name="Normalno 2" xfId="3" xr:uid="{00000000-0005-0000-0000-000002000000}"/>
    <cellStyle name="Obično 2" xfId="2" xr:uid="{00000000-0005-0000-0000-000004000000}"/>
    <cellStyle name="Obično 3" xfId="4" xr:uid="{00000000-0005-0000-0000-000005000000}"/>
  </cellStyles>
  <dxfs count="0"/>
  <tableStyles count="0" defaultTableStyle="TableStyleMedium9" defaultPivotStyle="PivotStyleLight16"/>
  <colors>
    <mruColors>
      <color rgb="FFFFFF99"/>
      <color rgb="FFFFFF66"/>
      <color rgb="FF339933"/>
      <color rgb="FFCC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workbookViewId="0">
      <selection activeCell="C8" sqref="C8"/>
    </sheetView>
  </sheetViews>
  <sheetFormatPr defaultRowHeight="15"/>
  <cols>
    <col min="1" max="1" width="61" customWidth="1"/>
    <col min="2" max="2" width="14.85546875" bestFit="1" customWidth="1"/>
    <col min="3" max="3" width="14" bestFit="1" customWidth="1"/>
    <col min="4" max="4" width="13.7109375" bestFit="1" customWidth="1"/>
    <col min="5" max="5" width="14.140625" customWidth="1"/>
    <col min="6" max="6" width="12.28515625" customWidth="1"/>
  </cols>
  <sheetData>
    <row r="1" spans="1:6" ht="15.75">
      <c r="A1" s="94" t="s">
        <v>55</v>
      </c>
      <c r="B1" s="89"/>
      <c r="C1" s="89"/>
      <c r="D1" s="89"/>
      <c r="E1" s="66"/>
      <c r="F1" s="66"/>
    </row>
    <row r="2" spans="1:6" ht="15.75">
      <c r="A2" s="95" t="s">
        <v>102</v>
      </c>
      <c r="B2" s="66"/>
      <c r="C2" s="66"/>
      <c r="D2" s="66"/>
      <c r="E2" s="66"/>
      <c r="F2" s="66"/>
    </row>
    <row r="3" spans="1:6" ht="15.75">
      <c r="A3" s="95" t="s">
        <v>103</v>
      </c>
      <c r="B3" s="66"/>
      <c r="C3" s="66"/>
      <c r="D3" s="66"/>
      <c r="E3" s="66"/>
      <c r="F3" s="66"/>
    </row>
    <row r="4" spans="1:6">
      <c r="A4" s="149"/>
      <c r="B4" s="66"/>
      <c r="C4" s="66"/>
      <c r="D4" s="66"/>
      <c r="E4" s="66"/>
      <c r="F4" s="66"/>
    </row>
    <row r="5" spans="1:6" ht="15.75">
      <c r="A5" s="170" t="s">
        <v>176</v>
      </c>
      <c r="B5" s="66"/>
      <c r="C5" s="66"/>
      <c r="D5" s="66"/>
      <c r="E5" s="66"/>
      <c r="F5" s="66"/>
    </row>
    <row r="6" spans="1:6" ht="15.75">
      <c r="A6" s="170" t="s">
        <v>178</v>
      </c>
      <c r="B6" s="66"/>
      <c r="C6" s="66"/>
      <c r="D6" s="66"/>
      <c r="E6" s="66"/>
      <c r="F6" s="66"/>
    </row>
    <row r="7" spans="1:6" ht="15.75">
      <c r="A7" s="170" t="s">
        <v>177</v>
      </c>
      <c r="B7" s="66"/>
      <c r="C7" s="66"/>
      <c r="D7" s="66"/>
      <c r="E7" s="66"/>
      <c r="F7" s="66"/>
    </row>
    <row r="8" spans="1:6">
      <c r="A8" s="149"/>
      <c r="B8" s="66"/>
      <c r="C8" s="66"/>
      <c r="D8" s="66"/>
      <c r="E8" s="66"/>
      <c r="F8" s="66"/>
    </row>
    <row r="9" spans="1:6">
      <c r="A9" s="149"/>
      <c r="B9" s="66"/>
      <c r="C9" s="66"/>
      <c r="D9" s="66"/>
      <c r="E9" s="66"/>
      <c r="F9" s="66"/>
    </row>
    <row r="10" spans="1:6">
      <c r="A10" s="66"/>
      <c r="B10" s="66"/>
      <c r="C10" s="66"/>
      <c r="D10" s="66"/>
      <c r="E10" s="66"/>
      <c r="F10" s="66"/>
    </row>
    <row r="11" spans="1:6" ht="15.75">
      <c r="A11" s="162" t="s">
        <v>162</v>
      </c>
      <c r="B11" s="162"/>
      <c r="C11" s="162"/>
      <c r="D11" s="162"/>
      <c r="E11" s="162"/>
      <c r="F11" s="162"/>
    </row>
    <row r="12" spans="1:6">
      <c r="A12" s="66"/>
      <c r="B12" s="66"/>
      <c r="C12" s="66"/>
      <c r="D12" s="66"/>
      <c r="E12" s="66"/>
      <c r="F12" s="66"/>
    </row>
    <row r="13" spans="1:6">
      <c r="A13" s="66"/>
      <c r="B13" s="66"/>
      <c r="C13" s="66"/>
      <c r="D13" s="66"/>
      <c r="E13" s="66"/>
      <c r="F13" s="66"/>
    </row>
    <row r="14" spans="1:6" ht="45">
      <c r="A14" s="124" t="s">
        <v>104</v>
      </c>
      <c r="B14" s="125" t="s">
        <v>53</v>
      </c>
      <c r="C14" s="126" t="s">
        <v>160</v>
      </c>
      <c r="D14" s="126" t="s">
        <v>161</v>
      </c>
      <c r="E14" s="127" t="s">
        <v>101</v>
      </c>
      <c r="F14" s="127" t="s">
        <v>100</v>
      </c>
    </row>
    <row r="15" spans="1:6">
      <c r="A15" s="90"/>
      <c r="B15" s="90">
        <v>1</v>
      </c>
      <c r="C15" s="90">
        <v>2</v>
      </c>
      <c r="D15" s="90">
        <v>3</v>
      </c>
      <c r="E15" s="18">
        <v>4</v>
      </c>
      <c r="F15" s="36">
        <v>5</v>
      </c>
    </row>
    <row r="16" spans="1:6" ht="15.75">
      <c r="A16" s="18" t="s">
        <v>105</v>
      </c>
      <c r="B16" s="105">
        <v>487092.95999999996</v>
      </c>
      <c r="C16" s="138">
        <v>1034383.5799999998</v>
      </c>
      <c r="D16" s="161">
        <v>586624.46</v>
      </c>
      <c r="E16" s="19">
        <f>(D16/B16)*100</f>
        <v>120.43377921126186</v>
      </c>
      <c r="F16" s="19">
        <f>(D16/C16)*100</f>
        <v>56.712468308903361</v>
      </c>
    </row>
    <row r="17" spans="1:9">
      <c r="A17" s="18" t="s">
        <v>106</v>
      </c>
      <c r="B17" s="19">
        <v>0</v>
      </c>
      <c r="C17" s="19">
        <v>0</v>
      </c>
      <c r="D17" s="91">
        <v>0</v>
      </c>
      <c r="E17" s="19">
        <v>0</v>
      </c>
      <c r="F17" s="19">
        <v>0</v>
      </c>
    </row>
    <row r="18" spans="1:9" ht="15.75" thickBot="1">
      <c r="A18" s="92" t="s">
        <v>107</v>
      </c>
      <c r="B18" s="93">
        <f>SUM(B16:B17)</f>
        <v>487092.95999999996</v>
      </c>
      <c r="C18" s="93">
        <f t="shared" ref="C18" si="0">SUM(C16:C17)</f>
        <v>1034383.5799999998</v>
      </c>
      <c r="D18" s="93">
        <f>SUM(D16:D17)</f>
        <v>586624.46</v>
      </c>
      <c r="E18" s="99">
        <f t="shared" ref="E18" si="1">(D18/B18)*100</f>
        <v>120.43377921126186</v>
      </c>
      <c r="F18" s="99">
        <f t="shared" ref="F18" si="2">(D18/C18)*100</f>
        <v>56.712468308903361</v>
      </c>
    </row>
    <row r="19" spans="1:9" ht="15.75" thickTop="1">
      <c r="A19" s="66"/>
      <c r="B19" s="67"/>
      <c r="C19" s="67"/>
      <c r="D19" s="67"/>
      <c r="E19" s="98"/>
      <c r="F19" s="98"/>
    </row>
    <row r="20" spans="1:9" ht="15.75">
      <c r="A20" s="18" t="s">
        <v>108</v>
      </c>
      <c r="B20" s="35">
        <v>485358.98979427974</v>
      </c>
      <c r="C20" s="138">
        <v>1045986.1900000001</v>
      </c>
      <c r="D20" s="161">
        <v>585484.48</v>
      </c>
      <c r="E20" s="19">
        <f>D20/B20*100</f>
        <v>120.62916157134713</v>
      </c>
      <c r="F20" s="19">
        <f>D20/C20*100</f>
        <v>55.974398667730021</v>
      </c>
      <c r="I20" s="6"/>
    </row>
    <row r="21" spans="1:9">
      <c r="A21" s="18" t="s">
        <v>109</v>
      </c>
      <c r="B21" s="19">
        <v>0</v>
      </c>
      <c r="C21" s="19">
        <v>0</v>
      </c>
      <c r="D21" s="91">
        <v>0</v>
      </c>
      <c r="E21" s="19" t="e">
        <f t="shared" ref="E21:E36" si="3">D21/B21*100</f>
        <v>#DIV/0!</v>
      </c>
      <c r="F21" s="19" t="e">
        <f t="shared" ref="F21:F36" si="4">D21/C21*100</f>
        <v>#DIV/0!</v>
      </c>
    </row>
    <row r="22" spans="1:9" ht="15.75" thickBot="1">
      <c r="A22" s="92" t="s">
        <v>110</v>
      </c>
      <c r="B22" s="93">
        <f>SUM(B20:B21)</f>
        <v>485358.98979427974</v>
      </c>
      <c r="C22" s="93">
        <f t="shared" ref="C22:D22" si="5">SUM(C20:C21)</f>
        <v>1045986.1900000001</v>
      </c>
      <c r="D22" s="93">
        <f t="shared" si="5"/>
        <v>585484.48</v>
      </c>
      <c r="E22" s="93">
        <f t="shared" si="3"/>
        <v>120.62916157134713</v>
      </c>
      <c r="F22" s="93">
        <f t="shared" si="4"/>
        <v>55.974398667730021</v>
      </c>
      <c r="H22" s="6"/>
    </row>
    <row r="23" spans="1:9" ht="15.75" thickTop="1">
      <c r="A23" s="66"/>
      <c r="B23" s="66"/>
      <c r="C23" s="67"/>
      <c r="D23" s="67"/>
      <c r="E23" s="40"/>
      <c r="F23" s="40"/>
    </row>
    <row r="24" spans="1:9">
      <c r="A24" s="66"/>
      <c r="B24" s="66"/>
      <c r="C24" s="67"/>
      <c r="D24" s="67"/>
      <c r="E24" s="40"/>
      <c r="F24" s="40"/>
    </row>
    <row r="25" spans="1:9">
      <c r="A25" s="89" t="s">
        <v>111</v>
      </c>
      <c r="B25" s="89"/>
      <c r="C25" s="67"/>
      <c r="D25" s="67"/>
      <c r="E25" s="40"/>
      <c r="F25" s="40"/>
    </row>
    <row r="26" spans="1:9">
      <c r="A26" s="66"/>
      <c r="B26" s="66"/>
      <c r="C26" s="67"/>
      <c r="D26" s="67"/>
      <c r="E26" s="40"/>
      <c r="F26" s="40"/>
    </row>
    <row r="27" spans="1:9">
      <c r="A27" s="18" t="s">
        <v>112</v>
      </c>
      <c r="B27" s="19">
        <v>0</v>
      </c>
      <c r="C27" s="19">
        <v>0</v>
      </c>
      <c r="D27" s="19">
        <v>0</v>
      </c>
      <c r="E27" s="35"/>
      <c r="F27" s="35"/>
    </row>
    <row r="28" spans="1:9">
      <c r="A28" s="18" t="s">
        <v>113</v>
      </c>
      <c r="B28" s="19">
        <v>0</v>
      </c>
      <c r="C28" s="19">
        <v>0</v>
      </c>
      <c r="D28" s="19">
        <v>0</v>
      </c>
      <c r="E28" s="35"/>
      <c r="F28" s="35"/>
    </row>
    <row r="29" spans="1:9" ht="15.75" thickBot="1">
      <c r="A29" s="92" t="s">
        <v>114</v>
      </c>
      <c r="B29" s="93">
        <v>0</v>
      </c>
      <c r="C29" s="93">
        <v>0</v>
      </c>
      <c r="D29" s="99">
        <v>0</v>
      </c>
      <c r="E29" s="93"/>
      <c r="F29" s="93"/>
    </row>
    <row r="30" spans="1:9" ht="15.75" thickTop="1">
      <c r="A30" s="66"/>
      <c r="B30" s="67"/>
      <c r="C30" s="67"/>
      <c r="D30" s="67"/>
      <c r="E30" s="40"/>
      <c r="F30" s="40"/>
    </row>
    <row r="31" spans="1:9" ht="15.75" thickBot="1">
      <c r="A31" s="92" t="s">
        <v>115</v>
      </c>
      <c r="B31" s="93"/>
      <c r="C31" s="93"/>
      <c r="D31" s="93"/>
      <c r="E31" s="93"/>
      <c r="F31" s="93"/>
    </row>
    <row r="32" spans="1:9" ht="15.75" thickTop="1">
      <c r="A32" s="66"/>
      <c r="B32" s="66"/>
      <c r="C32" s="66"/>
      <c r="D32" s="66"/>
      <c r="E32" s="40"/>
      <c r="F32" s="40"/>
    </row>
    <row r="33" spans="1:6">
      <c r="A33" s="66"/>
      <c r="B33" s="66"/>
      <c r="C33" s="66"/>
      <c r="D33" s="66"/>
      <c r="E33" s="40"/>
      <c r="F33" s="40"/>
    </row>
    <row r="34" spans="1:6">
      <c r="A34" s="36" t="s">
        <v>116</v>
      </c>
      <c r="B34" s="76">
        <v>3044.93</v>
      </c>
      <c r="C34" s="53">
        <v>11602.61</v>
      </c>
      <c r="D34" s="19">
        <v>550.79999999999995</v>
      </c>
      <c r="E34" s="35">
        <f t="shared" si="3"/>
        <v>18.0890857917916</v>
      </c>
      <c r="F34" s="35">
        <f t="shared" si="4"/>
        <v>4.7472077403273918</v>
      </c>
    </row>
    <row r="35" spans="1:6">
      <c r="A35" s="66"/>
      <c r="B35" s="66"/>
      <c r="C35" s="66"/>
      <c r="D35" s="66"/>
      <c r="E35" s="40"/>
      <c r="F35" s="40"/>
    </row>
    <row r="36" spans="1:6">
      <c r="A36" s="36" t="s">
        <v>117</v>
      </c>
      <c r="B36" s="96">
        <v>3044.93</v>
      </c>
      <c r="C36" s="97">
        <v>11602.61</v>
      </c>
      <c r="D36" s="35">
        <v>550.79999999999995</v>
      </c>
      <c r="E36" s="35">
        <f t="shared" si="3"/>
        <v>18.0890857917916</v>
      </c>
      <c r="F36" s="35">
        <f t="shared" si="4"/>
        <v>4.7472077403273918</v>
      </c>
    </row>
    <row r="37" spans="1:6">
      <c r="A37" s="66"/>
      <c r="B37" s="66"/>
      <c r="C37" s="66"/>
      <c r="D37" s="66"/>
      <c r="E37" s="40"/>
      <c r="F37" s="40"/>
    </row>
    <row r="38" spans="1:6" ht="45.75" thickBot="1">
      <c r="A38" s="139" t="s">
        <v>118</v>
      </c>
      <c r="B38" s="140"/>
      <c r="C38" s="140"/>
      <c r="D38" s="140"/>
      <c r="E38" s="93"/>
      <c r="F38" s="93"/>
    </row>
    <row r="39" spans="1:6" ht="15.75" thickTop="1"/>
  </sheetData>
  <mergeCells count="1">
    <mergeCell ref="A11:F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2C3C0-DA9E-43A5-9D21-B955D0041EBB}">
  <dimension ref="A1:K41"/>
  <sheetViews>
    <sheetView topLeftCell="A23" workbookViewId="0">
      <selection activeCell="K31" sqref="K31"/>
    </sheetView>
  </sheetViews>
  <sheetFormatPr defaultRowHeight="15"/>
  <cols>
    <col min="2" max="2" width="9.28515625" bestFit="1" customWidth="1"/>
    <col min="3" max="3" width="43.28515625" customWidth="1"/>
    <col min="4" max="4" width="14.140625" bestFit="1" customWidth="1"/>
    <col min="5" max="5" width="17.140625" customWidth="1"/>
    <col min="6" max="6" width="15.42578125" customWidth="1"/>
    <col min="7" max="7" width="9.28515625" bestFit="1" customWidth="1"/>
    <col min="8" max="8" width="11.140625" bestFit="1" customWidth="1"/>
    <col min="10" max="11" width="10.140625" bestFit="1" customWidth="1"/>
  </cols>
  <sheetData>
    <row r="1" spans="1:10">
      <c r="A1" s="163" t="s">
        <v>143</v>
      </c>
      <c r="B1" s="164"/>
      <c r="C1" s="164"/>
      <c r="D1" s="164"/>
      <c r="E1" s="164"/>
      <c r="F1" s="164"/>
      <c r="G1" s="164"/>
      <c r="H1" s="164"/>
    </row>
    <row r="2" spans="1:10">
      <c r="A2" s="164"/>
      <c r="B2" s="164"/>
      <c r="C2" s="164"/>
      <c r="D2" s="164"/>
      <c r="E2" s="164"/>
      <c r="F2" s="164"/>
      <c r="G2" s="164"/>
      <c r="H2" s="164"/>
    </row>
    <row r="3" spans="1:10" ht="36.75" hidden="1" customHeight="1">
      <c r="A3" s="164"/>
      <c r="B3" s="164"/>
      <c r="C3" s="164"/>
      <c r="D3" s="164"/>
      <c r="E3" s="164"/>
      <c r="F3" s="164"/>
      <c r="G3" s="164"/>
      <c r="H3" s="164"/>
    </row>
    <row r="4" spans="1:10" ht="45">
      <c r="A4" s="165" t="s">
        <v>119</v>
      </c>
      <c r="B4" s="165"/>
      <c r="C4" s="100" t="s">
        <v>120</v>
      </c>
      <c r="D4" s="72" t="s">
        <v>53</v>
      </c>
      <c r="E4" s="4" t="s">
        <v>160</v>
      </c>
      <c r="F4" s="4" t="s">
        <v>161</v>
      </c>
      <c r="G4" s="57" t="s">
        <v>101</v>
      </c>
      <c r="H4" s="57" t="s">
        <v>100</v>
      </c>
    </row>
    <row r="5" spans="1:10" ht="15.75">
      <c r="A5" s="101"/>
      <c r="B5" s="101"/>
      <c r="C5" s="102"/>
      <c r="D5" s="103">
        <v>1</v>
      </c>
      <c r="E5" s="103">
        <v>2</v>
      </c>
      <c r="F5" s="103">
        <v>3</v>
      </c>
      <c r="G5" s="103">
        <v>4</v>
      </c>
      <c r="H5" s="100">
        <v>5</v>
      </c>
    </row>
    <row r="6" spans="1:10" ht="42" customHeight="1">
      <c r="A6" s="104">
        <v>6</v>
      </c>
      <c r="B6" s="104"/>
      <c r="C6" s="104" t="s">
        <v>105</v>
      </c>
      <c r="D6" s="105">
        <f>D7+D16+D19+D23</f>
        <v>487092.96000000008</v>
      </c>
      <c r="E6" s="105">
        <f>E7+E16+E19+E23</f>
        <v>1034383.5800000001</v>
      </c>
      <c r="F6" s="105">
        <f>F7+F16+F19+F23</f>
        <v>586624.46000000008</v>
      </c>
      <c r="G6" s="105">
        <f>(F6/D6)*100</f>
        <v>120.43377921126184</v>
      </c>
      <c r="H6" s="106">
        <f>F6/E6*100</f>
        <v>56.712468308903361</v>
      </c>
    </row>
    <row r="7" spans="1:10" ht="50.1" customHeight="1">
      <c r="A7" s="104">
        <v>63</v>
      </c>
      <c r="B7" s="104"/>
      <c r="C7" s="107" t="s">
        <v>121</v>
      </c>
      <c r="D7" s="105">
        <f>D8+D13</f>
        <v>378203.61000000004</v>
      </c>
      <c r="E7" s="105">
        <f>E8+E13</f>
        <v>858294.03</v>
      </c>
      <c r="F7" s="105">
        <f>F8+F13</f>
        <v>456056.45000000007</v>
      </c>
      <c r="G7" s="105">
        <f t="shared" ref="G7:G26" si="0">(F7/D7)*100</f>
        <v>120.58490134454296</v>
      </c>
      <c r="H7" s="106">
        <f t="shared" ref="H7:H26" si="1">F7/E7*100</f>
        <v>53.135223368616465</v>
      </c>
    </row>
    <row r="8" spans="1:10" ht="50.1" customHeight="1">
      <c r="A8" s="104">
        <v>636</v>
      </c>
      <c r="B8" s="104"/>
      <c r="C8" s="107" t="s">
        <v>47</v>
      </c>
      <c r="D8" s="105">
        <f>D9+D12</f>
        <v>375768.31000000006</v>
      </c>
      <c r="E8" s="105">
        <f>E9+E12</f>
        <v>854118.51</v>
      </c>
      <c r="F8" s="105">
        <f>F9+F12</f>
        <v>453241.86000000004</v>
      </c>
      <c r="G8" s="105">
        <f t="shared" si="0"/>
        <v>120.61737191196352</v>
      </c>
      <c r="H8" s="106">
        <f t="shared" si="1"/>
        <v>53.065453411143146</v>
      </c>
    </row>
    <row r="9" spans="1:10" ht="50.1" customHeight="1">
      <c r="A9" s="104">
        <v>6361</v>
      </c>
      <c r="B9" s="104"/>
      <c r="C9" s="116" t="s">
        <v>122</v>
      </c>
      <c r="D9" s="108">
        <f>D10+D11</f>
        <v>375734.53</v>
      </c>
      <c r="E9" s="108">
        <f>E10+E11</f>
        <v>840578.06</v>
      </c>
      <c r="F9" s="108">
        <f>F10+F11</f>
        <v>453121.84</v>
      </c>
      <c r="G9" s="105">
        <f t="shared" si="0"/>
        <v>120.59627311868302</v>
      </c>
      <c r="H9" s="106">
        <f t="shared" si="1"/>
        <v>53.905979891980529</v>
      </c>
      <c r="J9" s="6"/>
    </row>
    <row r="10" spans="1:10" ht="50.1" customHeight="1">
      <c r="A10" s="104">
        <v>63612</v>
      </c>
      <c r="B10" s="104"/>
      <c r="C10" s="116" t="s">
        <v>123</v>
      </c>
      <c r="D10" s="154">
        <v>373080.07</v>
      </c>
      <c r="E10" s="108">
        <v>806808.06</v>
      </c>
      <c r="F10" s="108">
        <v>449021.84</v>
      </c>
      <c r="G10" s="105">
        <f t="shared" si="0"/>
        <v>120.35535428091883</v>
      </c>
      <c r="H10" s="106">
        <f t="shared" si="1"/>
        <v>55.654109355327954</v>
      </c>
    </row>
    <row r="11" spans="1:10" ht="50.1" customHeight="1">
      <c r="A11" s="104">
        <v>63613</v>
      </c>
      <c r="B11" s="104"/>
      <c r="C11" s="116" t="s">
        <v>124</v>
      </c>
      <c r="D11" s="154">
        <v>2654.46</v>
      </c>
      <c r="E11" s="108">
        <v>33770</v>
      </c>
      <c r="F11" s="108">
        <v>4100</v>
      </c>
      <c r="G11" s="105">
        <f t="shared" si="0"/>
        <v>154.45702704128146</v>
      </c>
      <c r="H11" s="106">
        <f t="shared" si="1"/>
        <v>12.140953509031686</v>
      </c>
    </row>
    <row r="12" spans="1:10" ht="50.1" customHeight="1">
      <c r="A12" s="104">
        <v>6362</v>
      </c>
      <c r="B12" s="104"/>
      <c r="C12" s="116" t="s">
        <v>125</v>
      </c>
      <c r="D12" s="154">
        <v>33.78</v>
      </c>
      <c r="E12" s="108">
        <v>13540.45</v>
      </c>
      <c r="F12" s="108">
        <v>120.02</v>
      </c>
      <c r="G12" s="105">
        <f t="shared" si="0"/>
        <v>355.29899348727054</v>
      </c>
      <c r="H12" s="106">
        <f t="shared" si="1"/>
        <v>0.88638117640107961</v>
      </c>
    </row>
    <row r="13" spans="1:10" ht="50.1" customHeight="1">
      <c r="A13" s="104">
        <v>639</v>
      </c>
      <c r="B13" s="104"/>
      <c r="C13" s="107" t="s">
        <v>126</v>
      </c>
      <c r="D13" s="108">
        <f>D14+D15</f>
        <v>2435.3000000000002</v>
      </c>
      <c r="E13" s="108">
        <f>E14+E15</f>
        <v>4175.5200000000004</v>
      </c>
      <c r="F13" s="105">
        <f>F14+F15</f>
        <v>2814.5899999999997</v>
      </c>
      <c r="G13" s="105">
        <f t="shared" si="0"/>
        <v>115.57467252494558</v>
      </c>
      <c r="H13" s="106">
        <f t="shared" si="1"/>
        <v>67.406933747173994</v>
      </c>
    </row>
    <row r="14" spans="1:10" ht="50.1" customHeight="1">
      <c r="A14" s="104">
        <v>6391</v>
      </c>
      <c r="B14" s="104"/>
      <c r="C14" s="116" t="s">
        <v>127</v>
      </c>
      <c r="D14" s="154">
        <v>0</v>
      </c>
      <c r="E14" s="108">
        <v>580.08000000000004</v>
      </c>
      <c r="F14" s="108">
        <v>136.37</v>
      </c>
      <c r="G14" s="105" t="e">
        <f t="shared" si="0"/>
        <v>#DIV/0!</v>
      </c>
      <c r="H14" s="106">
        <f t="shared" si="1"/>
        <v>23.50882636877672</v>
      </c>
    </row>
    <row r="15" spans="1:10" ht="50.1" customHeight="1">
      <c r="A15" s="104">
        <v>6393</v>
      </c>
      <c r="B15" s="104"/>
      <c r="C15" s="107" t="s">
        <v>128</v>
      </c>
      <c r="D15" s="154">
        <v>2435.3000000000002</v>
      </c>
      <c r="E15" s="108">
        <v>3595.44</v>
      </c>
      <c r="F15" s="108">
        <v>2678.22</v>
      </c>
      <c r="G15" s="105">
        <f t="shared" si="0"/>
        <v>109.97495175132426</v>
      </c>
      <c r="H15" s="106">
        <f t="shared" si="1"/>
        <v>74.489353180695545</v>
      </c>
    </row>
    <row r="16" spans="1:10" ht="50.1" customHeight="1">
      <c r="A16" s="109">
        <v>65</v>
      </c>
      <c r="B16" s="109"/>
      <c r="C16" s="112" t="s">
        <v>129</v>
      </c>
      <c r="D16" s="113">
        <v>10091.709999999999</v>
      </c>
      <c r="E16" s="106">
        <f>E17</f>
        <v>2950</v>
      </c>
      <c r="F16" s="106">
        <f>F17</f>
        <v>2513.12</v>
      </c>
      <c r="G16" s="105">
        <f t="shared" si="0"/>
        <v>24.902816271969765</v>
      </c>
      <c r="H16" s="106">
        <f t="shared" si="1"/>
        <v>85.190508474576262</v>
      </c>
    </row>
    <row r="17" spans="1:11" ht="50.1" customHeight="1">
      <c r="A17" s="110">
        <v>652</v>
      </c>
      <c r="B17" s="110"/>
      <c r="C17" s="109" t="s">
        <v>130</v>
      </c>
      <c r="D17" s="111">
        <v>10091.709999999999</v>
      </c>
      <c r="E17" s="111">
        <v>2950</v>
      </c>
      <c r="F17" s="106">
        <f>F18</f>
        <v>2513.12</v>
      </c>
      <c r="G17" s="105">
        <f t="shared" si="0"/>
        <v>24.902816271969765</v>
      </c>
      <c r="H17" s="106">
        <f t="shared" si="1"/>
        <v>85.190508474576262</v>
      </c>
    </row>
    <row r="18" spans="1:11" ht="50.1" customHeight="1">
      <c r="A18" s="110">
        <v>6526</v>
      </c>
      <c r="B18" s="110"/>
      <c r="C18" s="110" t="s">
        <v>131</v>
      </c>
      <c r="D18" s="111">
        <v>10091.709999999999</v>
      </c>
      <c r="E18" s="111">
        <v>2950</v>
      </c>
      <c r="F18" s="111">
        <v>2513.12</v>
      </c>
      <c r="G18" s="105">
        <f t="shared" si="0"/>
        <v>24.902816271969765</v>
      </c>
      <c r="H18" s="106">
        <f t="shared" si="1"/>
        <v>85.190508474576262</v>
      </c>
    </row>
    <row r="19" spans="1:11" ht="50.1" customHeight="1">
      <c r="A19" s="109">
        <v>66</v>
      </c>
      <c r="B19" s="110"/>
      <c r="C19" s="112" t="s">
        <v>132</v>
      </c>
      <c r="D19" s="113">
        <v>2402.2800000000002</v>
      </c>
      <c r="E19" s="106">
        <v>13800</v>
      </c>
      <c r="F19" s="106">
        <v>9329.81</v>
      </c>
      <c r="G19" s="105">
        <f t="shared" si="0"/>
        <v>388.37312886091541</v>
      </c>
      <c r="H19" s="106">
        <f t="shared" si="1"/>
        <v>67.607318840579708</v>
      </c>
    </row>
    <row r="20" spans="1:11" ht="50.1" customHeight="1">
      <c r="A20" s="109">
        <v>661</v>
      </c>
      <c r="B20" s="110"/>
      <c r="C20" s="112" t="s">
        <v>133</v>
      </c>
      <c r="D20" s="113">
        <v>2402.2800000000002</v>
      </c>
      <c r="E20" s="106">
        <v>13800</v>
      </c>
      <c r="F20" s="106">
        <v>9329.81</v>
      </c>
      <c r="G20" s="105">
        <f t="shared" si="0"/>
        <v>388.37312886091541</v>
      </c>
      <c r="H20" s="106">
        <f t="shared" si="1"/>
        <v>67.607318840579708</v>
      </c>
    </row>
    <row r="21" spans="1:11" ht="50.1" customHeight="1">
      <c r="A21" s="109">
        <v>6615</v>
      </c>
      <c r="B21" s="110"/>
      <c r="C21" s="112" t="s">
        <v>46</v>
      </c>
      <c r="D21" s="113">
        <v>2402.2800000000002</v>
      </c>
      <c r="E21" s="106">
        <v>13800</v>
      </c>
      <c r="F21" s="106">
        <v>9329.81</v>
      </c>
      <c r="G21" s="105">
        <f t="shared" ref="G21" si="2">(F21/D21)*100</f>
        <v>388.37312886091541</v>
      </c>
      <c r="H21" s="106">
        <f t="shared" ref="H21" si="3">F21/E21*100</f>
        <v>67.607318840579708</v>
      </c>
    </row>
    <row r="22" spans="1:11" ht="50.1" customHeight="1">
      <c r="A22" s="109">
        <v>663</v>
      </c>
      <c r="B22" s="110"/>
      <c r="C22" s="112" t="s">
        <v>157</v>
      </c>
      <c r="D22" s="113">
        <v>0</v>
      </c>
      <c r="E22" s="106">
        <v>0</v>
      </c>
      <c r="F22" s="106">
        <v>0</v>
      </c>
      <c r="G22" s="105" t="e">
        <f t="shared" si="0"/>
        <v>#DIV/0!</v>
      </c>
      <c r="H22" s="106" t="e">
        <f t="shared" si="1"/>
        <v>#DIV/0!</v>
      </c>
    </row>
    <row r="23" spans="1:11" ht="50.1" customHeight="1">
      <c r="A23" s="109">
        <v>67</v>
      </c>
      <c r="B23" s="109"/>
      <c r="C23" s="112" t="s">
        <v>134</v>
      </c>
      <c r="D23" s="106">
        <f>D24</f>
        <v>96395.36</v>
      </c>
      <c r="E23" s="106">
        <f>E24</f>
        <v>159339.54999999999</v>
      </c>
      <c r="F23" s="106">
        <f>F24</f>
        <v>118725.07999999999</v>
      </c>
      <c r="G23" s="105">
        <f t="shared" si="0"/>
        <v>123.16472494111747</v>
      </c>
      <c r="H23" s="106">
        <f t="shared" si="1"/>
        <v>74.510741369609732</v>
      </c>
    </row>
    <row r="24" spans="1:11" ht="50.1" customHeight="1">
      <c r="A24" s="109">
        <v>671</v>
      </c>
      <c r="B24" s="110"/>
      <c r="C24" s="112" t="s">
        <v>135</v>
      </c>
      <c r="D24" s="106">
        <f>D25+D26</f>
        <v>96395.36</v>
      </c>
      <c r="E24" s="106">
        <f>E25+E26</f>
        <v>159339.54999999999</v>
      </c>
      <c r="F24" s="106">
        <f>F25+F26</f>
        <v>118725.07999999999</v>
      </c>
      <c r="G24" s="105">
        <f t="shared" si="0"/>
        <v>123.16472494111747</v>
      </c>
      <c r="H24" s="106">
        <f t="shared" si="1"/>
        <v>74.510741369609732</v>
      </c>
    </row>
    <row r="25" spans="1:11" ht="50.1" customHeight="1">
      <c r="A25" s="110">
        <v>6711</v>
      </c>
      <c r="B25" s="110"/>
      <c r="C25" s="114" t="s">
        <v>136</v>
      </c>
      <c r="D25" s="115">
        <v>75404.25</v>
      </c>
      <c r="E25" s="111">
        <v>123832.05</v>
      </c>
      <c r="F25" s="111">
        <v>79437.48</v>
      </c>
      <c r="G25" s="105">
        <f t="shared" si="0"/>
        <v>105.3488099145605</v>
      </c>
      <c r="H25" s="106">
        <f t="shared" si="1"/>
        <v>64.149370054036893</v>
      </c>
    </row>
    <row r="26" spans="1:11" ht="50.1" customHeight="1">
      <c r="A26" s="110">
        <v>6712</v>
      </c>
      <c r="B26" s="110"/>
      <c r="C26" s="114" t="s">
        <v>137</v>
      </c>
      <c r="D26" s="115">
        <v>20991.11</v>
      </c>
      <c r="E26" s="111">
        <v>35507.5</v>
      </c>
      <c r="F26" s="111">
        <v>39287.599999999999</v>
      </c>
      <c r="G26" s="105">
        <f t="shared" si="0"/>
        <v>187.16304187820464</v>
      </c>
      <c r="H26" s="106">
        <f t="shared" si="1"/>
        <v>110.64591987608252</v>
      </c>
    </row>
    <row r="28" spans="1:11" ht="15.75">
      <c r="A28" s="128"/>
      <c r="B28" s="166" t="s">
        <v>144</v>
      </c>
      <c r="C28" s="166"/>
      <c r="D28" s="166"/>
      <c r="E28" s="166"/>
      <c r="F28" s="166"/>
      <c r="G28" s="166"/>
      <c r="H28" s="166"/>
    </row>
    <row r="29" spans="1:11" ht="47.25">
      <c r="A29" s="128"/>
      <c r="B29" s="129" t="s">
        <v>145</v>
      </c>
      <c r="C29" s="130" t="s">
        <v>146</v>
      </c>
      <c r="D29" s="117" t="s">
        <v>53</v>
      </c>
      <c r="E29" s="117" t="s">
        <v>160</v>
      </c>
      <c r="F29" s="117" t="s">
        <v>161</v>
      </c>
      <c r="G29" s="117" t="s">
        <v>101</v>
      </c>
      <c r="H29" s="117" t="s">
        <v>100</v>
      </c>
    </row>
    <row r="30" spans="1:11" ht="15.75">
      <c r="A30" s="128"/>
      <c r="B30" s="167"/>
      <c r="C30" s="167"/>
      <c r="D30" s="131">
        <v>1</v>
      </c>
      <c r="E30" s="132">
        <v>2</v>
      </c>
      <c r="F30" s="132">
        <v>3</v>
      </c>
      <c r="G30" s="132">
        <v>4</v>
      </c>
      <c r="H30" s="133" t="s">
        <v>158</v>
      </c>
    </row>
    <row r="31" spans="1:11" ht="15.75">
      <c r="A31" s="128"/>
      <c r="B31" s="134">
        <v>11</v>
      </c>
      <c r="C31" s="134" t="s">
        <v>147</v>
      </c>
      <c r="D31" s="145">
        <v>2296.4</v>
      </c>
      <c r="E31" s="143">
        <v>9503.66</v>
      </c>
      <c r="F31" s="142">
        <v>8527.5499999999993</v>
      </c>
      <c r="G31" s="143">
        <f>F31/D31*100</f>
        <v>371.34427800034831</v>
      </c>
      <c r="H31" s="144">
        <f>F31/E31*100</f>
        <v>89.729114888369324</v>
      </c>
    </row>
    <row r="32" spans="1:11" ht="15.75">
      <c r="A32" s="128"/>
      <c r="B32" s="134">
        <v>12</v>
      </c>
      <c r="C32" s="134" t="s">
        <v>152</v>
      </c>
      <c r="D32" s="145">
        <v>5016.0600000000004</v>
      </c>
      <c r="E32" s="143">
        <v>0</v>
      </c>
      <c r="F32" s="142">
        <v>0</v>
      </c>
      <c r="G32" s="143">
        <f t="shared" ref="G32:G39" si="4">F32/D32*100</f>
        <v>0</v>
      </c>
      <c r="H32" s="144" t="e">
        <f t="shared" ref="H32:H40" si="5">F32/E32*100</f>
        <v>#DIV/0!</v>
      </c>
      <c r="K32" s="6"/>
    </row>
    <row r="33" spans="1:10" ht="15.75">
      <c r="A33" s="128"/>
      <c r="B33" s="134">
        <v>19</v>
      </c>
      <c r="C33" s="134" t="s">
        <v>153</v>
      </c>
      <c r="D33" s="145">
        <v>10988.48</v>
      </c>
      <c r="E33" s="143">
        <v>10700.28</v>
      </c>
      <c r="F33" s="142">
        <v>7989.23</v>
      </c>
      <c r="G33" s="143">
        <f t="shared" si="4"/>
        <v>72.705506130056207</v>
      </c>
      <c r="H33" s="144">
        <f t="shared" si="5"/>
        <v>74.663747116897866</v>
      </c>
    </row>
    <row r="34" spans="1:10" ht="15.75">
      <c r="A34" s="128"/>
      <c r="B34" s="134">
        <v>31</v>
      </c>
      <c r="C34" s="134" t="s">
        <v>150</v>
      </c>
      <c r="D34" s="141">
        <v>2402.2800000000002</v>
      </c>
      <c r="E34" s="145">
        <v>13800</v>
      </c>
      <c r="F34" s="142">
        <v>9329.81</v>
      </c>
      <c r="G34" s="143">
        <f t="shared" si="4"/>
        <v>388.37312886091541</v>
      </c>
      <c r="H34" s="144">
        <f t="shared" si="5"/>
        <v>67.607318840579708</v>
      </c>
      <c r="J34" s="6"/>
    </row>
    <row r="35" spans="1:10" ht="15.75">
      <c r="A35" s="128"/>
      <c r="B35" s="134">
        <v>41</v>
      </c>
      <c r="C35" s="134" t="s">
        <v>148</v>
      </c>
      <c r="D35" s="145">
        <v>10091.709999999999</v>
      </c>
      <c r="E35" s="145">
        <v>2950</v>
      </c>
      <c r="F35" s="142">
        <v>2513.12</v>
      </c>
      <c r="G35" s="143">
        <f t="shared" si="4"/>
        <v>24.902816271969765</v>
      </c>
      <c r="H35" s="144">
        <f t="shared" si="5"/>
        <v>85.190508474576262</v>
      </c>
    </row>
    <row r="36" spans="1:10" ht="15.75">
      <c r="A36" s="128"/>
      <c r="B36" s="134">
        <v>45</v>
      </c>
      <c r="C36" s="134" t="s">
        <v>154</v>
      </c>
      <c r="D36" s="145">
        <v>78094.41</v>
      </c>
      <c r="E36" s="143">
        <v>139135.60999999999</v>
      </c>
      <c r="F36" s="145">
        <v>102208.3</v>
      </c>
      <c r="G36" s="143">
        <f t="shared" si="4"/>
        <v>130.87786949155515</v>
      </c>
      <c r="H36" s="144">
        <f t="shared" si="5"/>
        <v>73.459483161787276</v>
      </c>
    </row>
    <row r="37" spans="1:10" ht="15.75">
      <c r="A37" s="128"/>
      <c r="B37" s="134">
        <v>51</v>
      </c>
      <c r="C37" s="134" t="s">
        <v>155</v>
      </c>
      <c r="D37" s="145">
        <v>373113.86</v>
      </c>
      <c r="E37" s="143">
        <v>820928.59</v>
      </c>
      <c r="F37" s="145">
        <v>449278.23</v>
      </c>
      <c r="G37" s="143">
        <f t="shared" si="4"/>
        <v>120.41317092857393</v>
      </c>
      <c r="H37" s="144">
        <f t="shared" si="5"/>
        <v>54.728052533777635</v>
      </c>
    </row>
    <row r="38" spans="1:10" ht="15.75">
      <c r="A38" s="128"/>
      <c r="B38" s="134">
        <v>53</v>
      </c>
      <c r="C38" s="134" t="s">
        <v>151</v>
      </c>
      <c r="D38" s="154">
        <v>2654.46</v>
      </c>
      <c r="E38" s="143">
        <v>33770</v>
      </c>
      <c r="F38" s="145">
        <v>4100</v>
      </c>
      <c r="G38" s="143">
        <f t="shared" si="4"/>
        <v>154.45702704128146</v>
      </c>
      <c r="H38" s="144">
        <f t="shared" si="5"/>
        <v>12.140953509031686</v>
      </c>
    </row>
    <row r="39" spans="1:10" ht="15.75">
      <c r="A39" s="128"/>
      <c r="B39" s="134">
        <v>54</v>
      </c>
      <c r="C39" s="134" t="s">
        <v>156</v>
      </c>
      <c r="D39" s="145">
        <v>2435.3000000000002</v>
      </c>
      <c r="E39" s="143">
        <v>3595.44</v>
      </c>
      <c r="F39" s="145">
        <v>2678.22</v>
      </c>
      <c r="G39" s="143">
        <f t="shared" si="4"/>
        <v>109.97495175132426</v>
      </c>
      <c r="H39" s="144">
        <f t="shared" si="5"/>
        <v>74.489353180695545</v>
      </c>
    </row>
    <row r="40" spans="1:10" ht="15.75">
      <c r="A40" s="128"/>
      <c r="B40" s="134"/>
      <c r="C40" s="137" t="s">
        <v>149</v>
      </c>
      <c r="D40" s="138">
        <f>SUM(D31:D39)</f>
        <v>487092.95999999996</v>
      </c>
      <c r="E40" s="138">
        <f>SUM(E31:E39)</f>
        <v>1034383.5799999998</v>
      </c>
      <c r="F40" s="138">
        <f>SUM(F31:F39)</f>
        <v>586624.46</v>
      </c>
      <c r="G40" s="135">
        <f>F40/D40*100</f>
        <v>120.43377921126186</v>
      </c>
      <c r="H40" s="136">
        <f t="shared" si="5"/>
        <v>56.712468308903361</v>
      </c>
    </row>
    <row r="41" spans="1:10">
      <c r="D41" s="6"/>
    </row>
  </sheetData>
  <mergeCells count="4">
    <mergeCell ref="A1:H3"/>
    <mergeCell ref="A4:B4"/>
    <mergeCell ref="B28:H28"/>
    <mergeCell ref="B30:C30"/>
  </mergeCells>
  <pageMargins left="0.7" right="0.7" top="0.75" bottom="0.75" header="0.3" footer="0.3"/>
  <pageSetup paperSize="9" orientation="landscape" r:id="rId1"/>
  <ignoredErrors>
    <ignoredError sqref="E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1"/>
  <sheetViews>
    <sheetView workbookViewId="0">
      <selection activeCell="G4" sqref="G4"/>
    </sheetView>
  </sheetViews>
  <sheetFormatPr defaultRowHeight="15"/>
  <cols>
    <col min="1" max="1" width="9.5703125" customWidth="1"/>
    <col min="2" max="2" width="41.140625" customWidth="1"/>
    <col min="3" max="3" width="17.28515625" style="6" customWidth="1"/>
    <col min="4" max="5" width="17.28515625" bestFit="1" customWidth="1"/>
    <col min="6" max="6" width="12.85546875" style="6" bestFit="1" customWidth="1"/>
    <col min="7" max="7" width="13.5703125" style="6" customWidth="1"/>
    <col min="8" max="8" width="0.140625" customWidth="1"/>
    <col min="9" max="10" width="9.140625" hidden="1" customWidth="1"/>
    <col min="12" max="13" width="10.140625" style="6" bestFit="1" customWidth="1"/>
  </cols>
  <sheetData>
    <row r="1" spans="1:10" ht="48.75" customHeight="1">
      <c r="A1" s="169" t="s">
        <v>159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8.5" customHeight="1">
      <c r="A3" s="146">
        <v>2202</v>
      </c>
      <c r="B3" s="147" t="s">
        <v>138</v>
      </c>
      <c r="C3" s="148">
        <f>C30+C38+C44+C61+C73</f>
        <v>448058.88969407399</v>
      </c>
      <c r="D3" s="148">
        <f t="shared" ref="D3:E3" si="0">D30+D38+D44+D61+D73</f>
        <v>912095.61</v>
      </c>
      <c r="E3" s="148">
        <f t="shared" si="0"/>
        <v>531145.68999999994</v>
      </c>
      <c r="F3" s="148">
        <f>E3/C3*100</f>
        <v>118.54372320626337</v>
      </c>
      <c r="G3" s="148">
        <f>E3/D3*100</f>
        <v>58.233554045940416</v>
      </c>
    </row>
    <row r="4" spans="1:10" ht="22.5" customHeight="1">
      <c r="A4" s="27" t="s">
        <v>79</v>
      </c>
      <c r="B4" s="28" t="s">
        <v>54</v>
      </c>
      <c r="C4" s="70"/>
      <c r="D4" s="70"/>
      <c r="E4" s="70"/>
      <c r="F4" s="70"/>
      <c r="G4" s="70"/>
    </row>
    <row r="5" spans="1:10" ht="39" customHeight="1">
      <c r="A5" s="168" t="s">
        <v>2</v>
      </c>
      <c r="B5" s="168"/>
      <c r="C5" s="71"/>
      <c r="D5" s="1"/>
      <c r="E5" s="1"/>
      <c r="F5" s="56"/>
      <c r="G5" s="56"/>
    </row>
    <row r="6" spans="1:10" ht="45">
      <c r="A6" s="3" t="s">
        <v>1</v>
      </c>
      <c r="B6" s="2" t="s">
        <v>0</v>
      </c>
      <c r="C6" s="72" t="s">
        <v>53</v>
      </c>
      <c r="D6" s="4" t="s">
        <v>160</v>
      </c>
      <c r="E6" s="4" t="s">
        <v>161</v>
      </c>
      <c r="F6" s="57" t="s">
        <v>101</v>
      </c>
      <c r="G6" s="57" t="s">
        <v>100</v>
      </c>
    </row>
    <row r="7" spans="1:10">
      <c r="A7" s="41"/>
      <c r="B7" s="42"/>
      <c r="C7" s="80">
        <v>1</v>
      </c>
      <c r="D7" s="43">
        <v>2</v>
      </c>
      <c r="E7" s="43">
        <v>3</v>
      </c>
      <c r="F7" s="86">
        <v>4</v>
      </c>
      <c r="G7" s="63">
        <v>5</v>
      </c>
    </row>
    <row r="8" spans="1:10">
      <c r="A8" s="14">
        <v>32111</v>
      </c>
      <c r="B8" s="15" t="s">
        <v>3</v>
      </c>
      <c r="C8" s="73">
        <v>837.43</v>
      </c>
      <c r="D8" s="16">
        <v>826.74</v>
      </c>
      <c r="E8" s="16">
        <v>826.74</v>
      </c>
      <c r="F8" s="16">
        <f>(E8/C8)*100</f>
        <v>98.723475394958399</v>
      </c>
      <c r="G8" s="50">
        <f>SUM(E8/D8)*100</f>
        <v>100</v>
      </c>
    </row>
    <row r="9" spans="1:10">
      <c r="A9" s="17">
        <v>32131</v>
      </c>
      <c r="B9" s="18" t="s">
        <v>4</v>
      </c>
      <c r="C9" s="19">
        <v>63.706948039020503</v>
      </c>
      <c r="D9" s="19">
        <v>145.11000000000001</v>
      </c>
      <c r="E9" s="19">
        <v>145.11000000000001</v>
      </c>
      <c r="F9" s="16">
        <f t="shared" ref="F9:F30" si="1">(E9/C9)*100</f>
        <v>227.77735312500002</v>
      </c>
      <c r="G9" s="50">
        <f t="shared" ref="G9:G30" si="2">SUM(E9/D9)*100</f>
        <v>100</v>
      </c>
    </row>
    <row r="10" spans="1:10">
      <c r="A10" s="17">
        <v>32141</v>
      </c>
      <c r="B10" s="18" t="s">
        <v>48</v>
      </c>
      <c r="C10" s="19">
        <v>631.80999999999995</v>
      </c>
      <c r="D10" s="19">
        <v>1295</v>
      </c>
      <c r="E10" s="19">
        <v>268.56</v>
      </c>
      <c r="F10" s="16">
        <f t="shared" si="1"/>
        <v>42.506449723809375</v>
      </c>
      <c r="G10" s="50">
        <f t="shared" si="2"/>
        <v>20.738223938223939</v>
      </c>
    </row>
    <row r="11" spans="1:10">
      <c r="A11" s="17">
        <v>32211</v>
      </c>
      <c r="B11" s="18" t="s">
        <v>13</v>
      </c>
      <c r="C11" s="19">
        <v>4021.64</v>
      </c>
      <c r="D11" s="19">
        <v>3500</v>
      </c>
      <c r="E11" s="19">
        <v>2644.51</v>
      </c>
      <c r="F11" s="16">
        <f t="shared" si="1"/>
        <v>65.757004605086493</v>
      </c>
      <c r="G11" s="50">
        <f t="shared" si="2"/>
        <v>75.557428571428574</v>
      </c>
    </row>
    <row r="12" spans="1:10">
      <c r="A12" s="17">
        <v>32221</v>
      </c>
      <c r="B12" s="18" t="s">
        <v>5</v>
      </c>
      <c r="C12" s="19">
        <v>329.89448536731038</v>
      </c>
      <c r="D12" s="19">
        <v>32.25</v>
      </c>
      <c r="E12" s="19">
        <v>32.25</v>
      </c>
      <c r="F12" s="16">
        <f t="shared" si="1"/>
        <v>9.7758530167887692</v>
      </c>
      <c r="G12" s="50">
        <f t="shared" si="2"/>
        <v>100</v>
      </c>
    </row>
    <row r="13" spans="1:10">
      <c r="A13" s="17">
        <v>32231</v>
      </c>
      <c r="B13" s="18" t="s">
        <v>6</v>
      </c>
      <c r="C13" s="19">
        <v>5295.96</v>
      </c>
      <c r="D13" s="19">
        <v>12000</v>
      </c>
      <c r="E13" s="19">
        <v>6631.85</v>
      </c>
      <c r="F13" s="16">
        <f t="shared" si="1"/>
        <v>125.22469958232314</v>
      </c>
      <c r="G13" s="50">
        <f t="shared" si="2"/>
        <v>55.265416666666667</v>
      </c>
    </row>
    <row r="14" spans="1:10">
      <c r="A14" s="17">
        <v>32233</v>
      </c>
      <c r="B14" s="18" t="s">
        <v>42</v>
      </c>
      <c r="C14" s="19">
        <v>7045.41</v>
      </c>
      <c r="D14" s="19">
        <v>23216</v>
      </c>
      <c r="E14" s="19">
        <v>13342.32</v>
      </c>
      <c r="F14" s="16">
        <f t="shared" si="1"/>
        <v>189.37606186155242</v>
      </c>
      <c r="G14" s="50">
        <f t="shared" si="2"/>
        <v>57.470365265334259</v>
      </c>
    </row>
    <row r="15" spans="1:10">
      <c r="A15" s="17">
        <v>32241</v>
      </c>
      <c r="B15" s="18" t="s">
        <v>14</v>
      </c>
      <c r="C15" s="19">
        <v>1546.93</v>
      </c>
      <c r="D15" s="19">
        <v>1420</v>
      </c>
      <c r="E15" s="19">
        <v>791.05</v>
      </c>
      <c r="F15" s="16">
        <f t="shared" si="1"/>
        <v>51.136767662402306</v>
      </c>
      <c r="G15" s="50">
        <f t="shared" si="2"/>
        <v>55.707746478873233</v>
      </c>
    </row>
    <row r="16" spans="1:10">
      <c r="A16" s="17">
        <v>32251</v>
      </c>
      <c r="B16" s="18" t="s">
        <v>7</v>
      </c>
      <c r="C16" s="19">
        <v>593.05594266374669</v>
      </c>
      <c r="D16" s="19">
        <v>247.07</v>
      </c>
      <c r="E16" s="19">
        <v>247.07</v>
      </c>
      <c r="F16" s="16">
        <f t="shared" si="1"/>
        <v>41.660488029218648</v>
      </c>
      <c r="G16" s="50">
        <f t="shared" si="2"/>
        <v>100</v>
      </c>
    </row>
    <row r="17" spans="1:7">
      <c r="A17" s="17">
        <v>32311</v>
      </c>
      <c r="B17" s="18" t="s">
        <v>8</v>
      </c>
      <c r="C17" s="19">
        <v>900.69</v>
      </c>
      <c r="D17" s="19">
        <v>1500</v>
      </c>
      <c r="E17" s="19">
        <v>684.21</v>
      </c>
      <c r="F17" s="16">
        <f t="shared" si="1"/>
        <v>75.965093428371574</v>
      </c>
      <c r="G17" s="50">
        <f t="shared" si="2"/>
        <v>45.614000000000004</v>
      </c>
    </row>
    <row r="18" spans="1:7">
      <c r="A18" s="17">
        <v>32321</v>
      </c>
      <c r="B18" s="18" t="s">
        <v>39</v>
      </c>
      <c r="C18" s="19">
        <v>1348.92</v>
      </c>
      <c r="D18" s="19">
        <v>1888.6</v>
      </c>
      <c r="E18" s="19">
        <v>996.32</v>
      </c>
      <c r="F18" s="16">
        <f t="shared" si="1"/>
        <v>73.860569937431436</v>
      </c>
      <c r="G18" s="50">
        <f t="shared" si="2"/>
        <v>52.754421264428686</v>
      </c>
    </row>
    <row r="19" spans="1:7">
      <c r="A19" s="17">
        <v>32332</v>
      </c>
      <c r="B19" s="18" t="s">
        <v>98</v>
      </c>
      <c r="C19" s="19">
        <v>0</v>
      </c>
      <c r="D19" s="19">
        <v>0</v>
      </c>
      <c r="E19" s="19">
        <v>0</v>
      </c>
      <c r="F19" s="16" t="e">
        <f t="shared" si="1"/>
        <v>#DIV/0!</v>
      </c>
      <c r="G19" s="50" t="e">
        <f t="shared" si="2"/>
        <v>#DIV/0!</v>
      </c>
    </row>
    <row r="20" spans="1:7">
      <c r="A20" s="17">
        <v>32341</v>
      </c>
      <c r="B20" s="18" t="s">
        <v>9</v>
      </c>
      <c r="C20" s="19">
        <v>3431.88</v>
      </c>
      <c r="D20" s="19">
        <v>4000</v>
      </c>
      <c r="E20" s="19">
        <v>2344.7199999999998</v>
      </c>
      <c r="F20" s="16">
        <f t="shared" si="1"/>
        <v>68.32173619124211</v>
      </c>
      <c r="G20" s="50">
        <f t="shared" si="2"/>
        <v>58.617999999999995</v>
      </c>
    </row>
    <row r="21" spans="1:7">
      <c r="A21" s="17">
        <v>32353</v>
      </c>
      <c r="B21" s="18" t="s">
        <v>57</v>
      </c>
      <c r="C21" s="19">
        <v>25464.2</v>
      </c>
      <c r="D21" s="19">
        <v>41929.760000000002</v>
      </c>
      <c r="E21" s="19">
        <v>36098.61</v>
      </c>
      <c r="F21" s="16">
        <f t="shared" si="1"/>
        <v>141.76219948005436</v>
      </c>
      <c r="G21" s="50">
        <f t="shared" si="2"/>
        <v>86.093051808548395</v>
      </c>
    </row>
    <row r="22" spans="1:7">
      <c r="A22" s="17">
        <v>32359</v>
      </c>
      <c r="B22" s="18" t="s">
        <v>56</v>
      </c>
      <c r="C22" s="19">
        <v>1313.9558033047979</v>
      </c>
      <c r="D22" s="19">
        <v>600</v>
      </c>
      <c r="E22" s="19">
        <v>600</v>
      </c>
      <c r="F22" s="16">
        <f t="shared" si="1"/>
        <v>45.663636363636364</v>
      </c>
      <c r="G22" s="50">
        <f t="shared" si="2"/>
        <v>100</v>
      </c>
    </row>
    <row r="23" spans="1:7">
      <c r="A23" s="17">
        <v>32361</v>
      </c>
      <c r="B23" s="18" t="s">
        <v>11</v>
      </c>
      <c r="C23" s="19">
        <v>976.34</v>
      </c>
      <c r="D23" s="19">
        <v>1705</v>
      </c>
      <c r="E23" s="19">
        <v>98.75</v>
      </c>
      <c r="F23" s="16">
        <f t="shared" si="1"/>
        <v>10.11430444312432</v>
      </c>
      <c r="G23" s="50">
        <f t="shared" si="2"/>
        <v>5.7917888563049846</v>
      </c>
    </row>
    <row r="24" spans="1:7">
      <c r="A24" s="17">
        <v>32379</v>
      </c>
      <c r="B24" s="18" t="s">
        <v>12</v>
      </c>
      <c r="C24" s="19">
        <v>118.9</v>
      </c>
      <c r="D24" s="19">
        <v>0</v>
      </c>
      <c r="E24" s="19">
        <v>0</v>
      </c>
      <c r="F24" s="16">
        <f t="shared" si="1"/>
        <v>0</v>
      </c>
      <c r="G24" s="50" t="e">
        <f t="shared" si="2"/>
        <v>#DIV/0!</v>
      </c>
    </row>
    <row r="25" spans="1:7">
      <c r="A25" s="17">
        <v>32381</v>
      </c>
      <c r="B25" s="18" t="s">
        <v>15</v>
      </c>
      <c r="C25" s="19">
        <v>566.73</v>
      </c>
      <c r="D25" s="19">
        <v>1475</v>
      </c>
      <c r="E25" s="19">
        <v>669.44</v>
      </c>
      <c r="F25" s="16">
        <f t="shared" si="1"/>
        <v>118.12326857586505</v>
      </c>
      <c r="G25" s="50">
        <f t="shared" si="2"/>
        <v>45.385762711864409</v>
      </c>
    </row>
    <row r="26" spans="1:7">
      <c r="A26" s="17">
        <v>32399</v>
      </c>
      <c r="B26" s="18" t="s">
        <v>16</v>
      </c>
      <c r="C26" s="19">
        <v>284.79000000000002</v>
      </c>
      <c r="D26" s="19">
        <v>250</v>
      </c>
      <c r="E26" s="19">
        <v>99.38</v>
      </c>
      <c r="F26" s="16">
        <f t="shared" si="1"/>
        <v>34.895888198321565</v>
      </c>
      <c r="G26" s="51">
        <f t="shared" si="2"/>
        <v>39.751999999999995</v>
      </c>
    </row>
    <row r="27" spans="1:7">
      <c r="A27" s="17">
        <v>32921</v>
      </c>
      <c r="B27" s="18" t="s">
        <v>17</v>
      </c>
      <c r="C27" s="19">
        <v>107.6</v>
      </c>
      <c r="D27" s="19">
        <v>663.61</v>
      </c>
      <c r="E27" s="19">
        <v>0</v>
      </c>
      <c r="F27" s="16">
        <f t="shared" si="1"/>
        <v>0</v>
      </c>
      <c r="G27" s="51">
        <f t="shared" si="2"/>
        <v>0</v>
      </c>
    </row>
    <row r="28" spans="1:7">
      <c r="A28" s="17">
        <v>32941</v>
      </c>
      <c r="B28" s="18" t="s">
        <v>19</v>
      </c>
      <c r="C28" s="19">
        <v>66.361404207313029</v>
      </c>
      <c r="D28" s="19">
        <v>231.52</v>
      </c>
      <c r="E28" s="19">
        <v>176.36</v>
      </c>
      <c r="F28" s="16">
        <f t="shared" si="1"/>
        <v>265.75688400000001</v>
      </c>
      <c r="G28" s="51">
        <f t="shared" si="2"/>
        <v>76.174844505874233</v>
      </c>
    </row>
    <row r="29" spans="1:7">
      <c r="A29" s="17">
        <v>32999</v>
      </c>
      <c r="B29" s="18" t="s">
        <v>20</v>
      </c>
      <c r="C29" s="19">
        <v>117.64284292255624</v>
      </c>
      <c r="D29" s="19">
        <v>100</v>
      </c>
      <c r="E29" s="19">
        <v>100</v>
      </c>
      <c r="F29" s="16">
        <f t="shared" si="1"/>
        <v>85.003046097610508</v>
      </c>
      <c r="G29" s="51">
        <f t="shared" si="2"/>
        <v>100</v>
      </c>
    </row>
    <row r="30" spans="1:7">
      <c r="A30" s="33" t="s">
        <v>37</v>
      </c>
      <c r="B30" s="34"/>
      <c r="C30" s="35">
        <f>SUM(C8:C29)</f>
        <v>55063.847426504741</v>
      </c>
      <c r="D30" s="35">
        <f>SUM(D8:D29)</f>
        <v>97025.66</v>
      </c>
      <c r="E30" s="35">
        <f>SUM(E8:E29)</f>
        <v>66797.250000000015</v>
      </c>
      <c r="F30" s="16">
        <f t="shared" si="1"/>
        <v>121.3087227316547</v>
      </c>
      <c r="G30" s="52">
        <f t="shared" si="2"/>
        <v>68.844932361191894</v>
      </c>
    </row>
    <row r="31" spans="1:7">
      <c r="A31" s="7"/>
      <c r="B31" s="8"/>
      <c r="C31" s="74"/>
      <c r="D31" s="9"/>
      <c r="E31" s="9"/>
      <c r="F31" s="9"/>
    </row>
    <row r="32" spans="1:7">
      <c r="A32" s="7"/>
      <c r="B32" s="8"/>
      <c r="C32" s="74"/>
      <c r="D32" s="9"/>
      <c r="E32" s="9"/>
      <c r="F32" s="9"/>
    </row>
    <row r="33" spans="1:13" ht="19.5">
      <c r="A33" s="29" t="s">
        <v>80</v>
      </c>
      <c r="B33" s="30" t="s">
        <v>81</v>
      </c>
      <c r="C33" s="75"/>
      <c r="D33" s="31"/>
      <c r="E33" s="13"/>
      <c r="F33" s="13"/>
    </row>
    <row r="34" spans="1:13" ht="15.75">
      <c r="A34" s="12" t="s">
        <v>82</v>
      </c>
      <c r="B34" s="10"/>
      <c r="C34" s="13"/>
      <c r="D34" s="13"/>
      <c r="E34" s="13"/>
      <c r="F34" s="13"/>
    </row>
    <row r="35" spans="1:13" ht="45">
      <c r="A35" s="3" t="s">
        <v>1</v>
      </c>
      <c r="B35" s="2" t="s">
        <v>0</v>
      </c>
      <c r="C35" s="72" t="s">
        <v>53</v>
      </c>
      <c r="D35" s="4" t="s">
        <v>160</v>
      </c>
      <c r="E35" s="4" t="s">
        <v>161</v>
      </c>
      <c r="F35" s="57" t="s">
        <v>101</v>
      </c>
      <c r="G35" s="57" t="s">
        <v>100</v>
      </c>
    </row>
    <row r="36" spans="1:13">
      <c r="A36" s="44"/>
      <c r="B36" s="45"/>
      <c r="C36" s="80">
        <v>1</v>
      </c>
      <c r="D36" s="43">
        <v>2</v>
      </c>
      <c r="E36" s="43">
        <v>3</v>
      </c>
      <c r="F36" s="86">
        <v>4</v>
      </c>
      <c r="G36" s="63">
        <v>5</v>
      </c>
    </row>
    <row r="37" spans="1:13" ht="30">
      <c r="A37" s="17">
        <v>45111</v>
      </c>
      <c r="B37" s="47" t="s">
        <v>63</v>
      </c>
      <c r="C37" s="19">
        <v>20572.04</v>
      </c>
      <c r="D37" s="19">
        <v>35507.5</v>
      </c>
      <c r="E37" s="19">
        <v>35507.5</v>
      </c>
      <c r="F37" s="19">
        <f>(E37/C37)*100</f>
        <v>172.60077269925586</v>
      </c>
      <c r="G37" s="51">
        <f>E37/D37*100</f>
        <v>100</v>
      </c>
    </row>
    <row r="38" spans="1:13" s="46" customFormat="1">
      <c r="A38" s="33" t="s">
        <v>37</v>
      </c>
      <c r="B38" s="36"/>
      <c r="C38" s="35">
        <f>SUM(C37)</f>
        <v>20572.04</v>
      </c>
      <c r="D38" s="35">
        <f>SUM(D37)</f>
        <v>35507.5</v>
      </c>
      <c r="E38" s="35">
        <f>SUM(E37)</f>
        <v>35507.5</v>
      </c>
      <c r="F38" s="35">
        <f>(E38/C38)*100</f>
        <v>172.60077269925586</v>
      </c>
      <c r="G38" s="52">
        <f>SUM(G37)</f>
        <v>100</v>
      </c>
      <c r="L38" s="151"/>
      <c r="M38" s="151"/>
    </row>
    <row r="39" spans="1:13" s="46" customFormat="1">
      <c r="A39" s="32"/>
      <c r="B39" s="39"/>
      <c r="C39" s="40"/>
      <c r="D39" s="40"/>
      <c r="E39" s="40"/>
      <c r="F39" s="40"/>
      <c r="G39" s="58"/>
      <c r="L39" s="151"/>
      <c r="M39" s="151"/>
    </row>
    <row r="40" spans="1:13" ht="15.75">
      <c r="A40" s="12" t="s">
        <v>83</v>
      </c>
      <c r="B40" s="10"/>
      <c r="C40" s="13"/>
      <c r="D40" s="13"/>
      <c r="E40" s="13"/>
      <c r="F40" s="13"/>
    </row>
    <row r="41" spans="1:13" ht="45">
      <c r="A41" s="3" t="s">
        <v>1</v>
      </c>
      <c r="B41" s="2" t="s">
        <v>0</v>
      </c>
      <c r="C41" s="72" t="s">
        <v>53</v>
      </c>
      <c r="D41" s="4" t="s">
        <v>160</v>
      </c>
      <c r="E41" s="4" t="s">
        <v>161</v>
      </c>
      <c r="F41" s="57" t="s">
        <v>101</v>
      </c>
      <c r="G41" s="57" t="s">
        <v>100</v>
      </c>
    </row>
    <row r="42" spans="1:13">
      <c r="A42" s="44"/>
      <c r="B42" s="45"/>
      <c r="C42" s="80">
        <v>1</v>
      </c>
      <c r="D42" s="43">
        <v>2</v>
      </c>
      <c r="E42" s="43">
        <v>3</v>
      </c>
      <c r="F42" s="86">
        <v>4</v>
      </c>
      <c r="G42" s="63">
        <v>5</v>
      </c>
    </row>
    <row r="43" spans="1:13" ht="30">
      <c r="A43" s="17">
        <v>45111</v>
      </c>
      <c r="B43" s="47" t="s">
        <v>63</v>
      </c>
      <c r="C43" s="76">
        <f>3157.5/7.5345</f>
        <v>419.07226756918175</v>
      </c>
      <c r="D43" s="19">
        <v>0</v>
      </c>
      <c r="E43" s="19">
        <v>0</v>
      </c>
      <c r="F43" s="19">
        <f>(E43/C43)*100</f>
        <v>0</v>
      </c>
      <c r="G43" s="51" t="e">
        <f>E43/D43*100</f>
        <v>#DIV/0!</v>
      </c>
    </row>
    <row r="44" spans="1:13">
      <c r="A44" s="33" t="s">
        <v>37</v>
      </c>
      <c r="B44" s="36"/>
      <c r="C44" s="76">
        <f>3157.5/7.5345</f>
        <v>419.07226756918175</v>
      </c>
      <c r="D44" s="35">
        <f>SUM(D43)</f>
        <v>0</v>
      </c>
      <c r="E44" s="35">
        <f t="shared" ref="E44" si="3">SUM(E43)</f>
        <v>0</v>
      </c>
      <c r="F44" s="35">
        <f>(E44/C44)*100</f>
        <v>0</v>
      </c>
      <c r="G44" s="52" t="e">
        <f t="shared" ref="G44" si="4">SUM(G43)</f>
        <v>#DIV/0!</v>
      </c>
    </row>
    <row r="45" spans="1:13">
      <c r="A45" s="5"/>
      <c r="D45" s="13"/>
      <c r="E45" s="13"/>
      <c r="F45" s="35"/>
    </row>
    <row r="46" spans="1:13">
      <c r="A46" s="5"/>
      <c r="D46" s="13"/>
      <c r="E46" s="13"/>
      <c r="F46" s="35"/>
    </row>
    <row r="47" spans="1:13">
      <c r="A47" s="33" t="s">
        <v>38</v>
      </c>
      <c r="B47" s="18"/>
      <c r="C47" s="35">
        <f>C38+C44</f>
        <v>20991.112267569184</v>
      </c>
      <c r="D47" s="35">
        <f>D38+D44</f>
        <v>35507.5</v>
      </c>
      <c r="E47" s="35">
        <f>E38+E44</f>
        <v>35507.5</v>
      </c>
      <c r="F47" s="52">
        <f t="shared" ref="F47" si="5">(E47/C47)*100</f>
        <v>169.15492398589248</v>
      </c>
      <c r="G47" s="52">
        <f>E47/D47*100</f>
        <v>100</v>
      </c>
    </row>
    <row r="48" spans="1:13" ht="15.75" customHeight="1">
      <c r="A48" s="5"/>
      <c r="D48" s="13"/>
      <c r="E48" s="13"/>
      <c r="F48" s="13"/>
    </row>
    <row r="49" spans="1:13">
      <c r="A49" s="5"/>
      <c r="D49" s="13"/>
      <c r="E49" s="13"/>
      <c r="F49" s="13"/>
    </row>
    <row r="50" spans="1:13">
      <c r="A50" s="5"/>
      <c r="D50" s="13"/>
      <c r="E50" s="13"/>
      <c r="F50" s="13"/>
    </row>
    <row r="51" spans="1:13">
      <c r="A51" s="5"/>
      <c r="D51" s="13"/>
      <c r="E51" s="13"/>
      <c r="F51" s="13"/>
    </row>
    <row r="52" spans="1:13">
      <c r="A52" s="5"/>
      <c r="D52" s="13"/>
      <c r="E52" s="13"/>
      <c r="F52" s="13"/>
    </row>
    <row r="53" spans="1:13">
      <c r="A53" s="5"/>
      <c r="D53" s="13"/>
      <c r="E53" s="13"/>
      <c r="F53" s="13"/>
    </row>
    <row r="54" spans="1:13" ht="19.5">
      <c r="A54" s="29" t="s">
        <v>85</v>
      </c>
      <c r="B54" s="30" t="s">
        <v>86</v>
      </c>
      <c r="C54" s="75"/>
      <c r="D54" s="31"/>
      <c r="E54" s="13"/>
      <c r="F54" s="13"/>
    </row>
    <row r="55" spans="1:13" ht="15.75">
      <c r="A55" s="12" t="s">
        <v>82</v>
      </c>
      <c r="B55" s="10"/>
      <c r="C55" s="13"/>
      <c r="D55" s="13"/>
      <c r="E55" s="13"/>
      <c r="F55" s="13"/>
    </row>
    <row r="56" spans="1:13" ht="45">
      <c r="A56" s="3" t="s">
        <v>1</v>
      </c>
      <c r="B56" s="2" t="s">
        <v>0</v>
      </c>
      <c r="C56" s="72" t="s">
        <v>53</v>
      </c>
      <c r="D56" s="4" t="s">
        <v>160</v>
      </c>
      <c r="E56" s="4" t="s">
        <v>161</v>
      </c>
      <c r="F56" s="57" t="s">
        <v>101</v>
      </c>
      <c r="G56" s="57" t="s">
        <v>100</v>
      </c>
    </row>
    <row r="57" spans="1:13">
      <c r="A57" s="44"/>
      <c r="B57" s="45"/>
      <c r="C57" s="80">
        <v>1</v>
      </c>
      <c r="D57" s="43">
        <v>2</v>
      </c>
      <c r="E57" s="43">
        <v>3</v>
      </c>
      <c r="F57" s="86">
        <v>4</v>
      </c>
      <c r="G57" s="63">
        <v>5</v>
      </c>
    </row>
    <row r="58" spans="1:13" s="46" customFormat="1">
      <c r="A58" s="65">
        <v>32321</v>
      </c>
      <c r="B58" s="18" t="s">
        <v>39</v>
      </c>
      <c r="C58" s="19">
        <v>824.54</v>
      </c>
      <c r="D58" s="54">
        <v>1009.85</v>
      </c>
      <c r="E58" s="54">
        <v>1009.85</v>
      </c>
      <c r="F58" s="54">
        <f>(E58/C58)*100</f>
        <v>122.47434933417421</v>
      </c>
      <c r="G58" s="60">
        <f>E58/D58*100</f>
        <v>100</v>
      </c>
      <c r="L58" s="151"/>
      <c r="M58" s="151"/>
    </row>
    <row r="59" spans="1:13">
      <c r="A59" s="65">
        <v>32379</v>
      </c>
      <c r="B59" s="15" t="s">
        <v>49</v>
      </c>
      <c r="C59" s="73">
        <v>0</v>
      </c>
      <c r="D59" s="54">
        <v>1812.5</v>
      </c>
      <c r="E59" s="54">
        <v>1812.5</v>
      </c>
      <c r="F59" s="54" t="e">
        <f t="shared" ref="F59:F61" si="6">(E59/C59)*100</f>
        <v>#DIV/0!</v>
      </c>
      <c r="G59" s="60">
        <f t="shared" ref="G59:G60" si="7">E59/D59*100</f>
        <v>100</v>
      </c>
      <c r="L59" s="151"/>
    </row>
    <row r="60" spans="1:13">
      <c r="A60" s="17">
        <v>42212</v>
      </c>
      <c r="B60" s="47" t="s">
        <v>21</v>
      </c>
      <c r="C60" s="76">
        <v>0</v>
      </c>
      <c r="D60" s="19">
        <v>3780.1</v>
      </c>
      <c r="E60" s="19">
        <v>3780.1</v>
      </c>
      <c r="F60" s="54" t="e">
        <f t="shared" si="6"/>
        <v>#DIV/0!</v>
      </c>
      <c r="G60" s="60">
        <f t="shared" si="7"/>
        <v>100</v>
      </c>
      <c r="L60" s="151"/>
    </row>
    <row r="61" spans="1:13">
      <c r="A61" s="33" t="s">
        <v>37</v>
      </c>
      <c r="B61" s="36"/>
      <c r="C61" s="35">
        <f>SUM(C58:C60)</f>
        <v>824.54</v>
      </c>
      <c r="D61" s="35">
        <f>SUM(D58:D60)</f>
        <v>6602.45</v>
      </c>
      <c r="E61" s="35">
        <f t="shared" ref="E61:G61" si="8">SUM(E58:E60)</f>
        <v>6602.45</v>
      </c>
      <c r="F61" s="81">
        <f t="shared" si="6"/>
        <v>800.74344482984452</v>
      </c>
      <c r="G61" s="52">
        <f t="shared" si="8"/>
        <v>300</v>
      </c>
      <c r="L61" s="151"/>
    </row>
    <row r="62" spans="1:13">
      <c r="A62" s="32"/>
      <c r="B62" s="39"/>
      <c r="C62" s="40"/>
      <c r="D62" s="40"/>
      <c r="E62" s="40"/>
      <c r="F62" s="40"/>
      <c r="G62" s="58"/>
    </row>
    <row r="63" spans="1:13">
      <c r="A63" s="5"/>
      <c r="D63" s="13"/>
      <c r="E63" s="13"/>
      <c r="F63" s="13"/>
    </row>
    <row r="64" spans="1:13" ht="19.5">
      <c r="A64" s="29" t="s">
        <v>84</v>
      </c>
      <c r="B64" s="30" t="s">
        <v>36</v>
      </c>
      <c r="C64" s="75"/>
      <c r="D64" s="13"/>
      <c r="E64" s="13"/>
      <c r="F64" s="13"/>
    </row>
    <row r="65" spans="1:13" ht="15.75">
      <c r="A65" s="12" t="s">
        <v>25</v>
      </c>
      <c r="B65" s="10"/>
      <c r="C65" s="13"/>
      <c r="D65" s="13"/>
      <c r="E65" s="13"/>
      <c r="F65" s="13"/>
    </row>
    <row r="66" spans="1:13" s="46" customFormat="1" ht="45">
      <c r="A66" s="3" t="s">
        <v>1</v>
      </c>
      <c r="B66" s="2" t="s">
        <v>0</v>
      </c>
      <c r="C66" s="72" t="s">
        <v>53</v>
      </c>
      <c r="D66" s="4" t="s">
        <v>160</v>
      </c>
      <c r="E66" s="4" t="s">
        <v>161</v>
      </c>
      <c r="F66" s="57" t="s">
        <v>101</v>
      </c>
      <c r="G66" s="57" t="s">
        <v>100</v>
      </c>
      <c r="L66" s="151"/>
      <c r="M66" s="151"/>
    </row>
    <row r="67" spans="1:13">
      <c r="A67" s="44"/>
      <c r="B67" s="45"/>
      <c r="C67" s="80">
        <v>1</v>
      </c>
      <c r="D67" s="43">
        <v>2</v>
      </c>
      <c r="E67" s="43">
        <v>3</v>
      </c>
      <c r="F67" s="86">
        <v>4</v>
      </c>
      <c r="G67" s="63">
        <v>5</v>
      </c>
    </row>
    <row r="68" spans="1:13">
      <c r="A68" s="22">
        <v>311</v>
      </c>
      <c r="B68" s="23" t="s">
        <v>33</v>
      </c>
      <c r="C68" s="152">
        <v>297584</v>
      </c>
      <c r="D68" s="19">
        <v>618000</v>
      </c>
      <c r="E68" s="19">
        <v>334196.2</v>
      </c>
      <c r="F68" s="19">
        <f t="shared" ref="F68:F73" si="9">(E68/C68)*100</f>
        <v>112.30314801871069</v>
      </c>
      <c r="G68" s="51">
        <f>E68/D68*100</f>
        <v>54.077055016181234</v>
      </c>
    </row>
    <row r="69" spans="1:13">
      <c r="A69" s="22">
        <v>312</v>
      </c>
      <c r="B69" s="23" t="s">
        <v>26</v>
      </c>
      <c r="C69" s="152">
        <v>8823.59</v>
      </c>
      <c r="D69" s="19">
        <v>26600</v>
      </c>
      <c r="E69" s="19">
        <v>15881.23</v>
      </c>
      <c r="F69" s="19">
        <f t="shared" si="9"/>
        <v>179.98603742920963</v>
      </c>
      <c r="G69" s="51">
        <f t="shared" ref="G69:G73" si="10">E69/D69*100</f>
        <v>59.703872180451121</v>
      </c>
    </row>
    <row r="70" spans="1:13">
      <c r="A70" s="22">
        <v>313</v>
      </c>
      <c r="B70" s="23" t="s">
        <v>34</v>
      </c>
      <c r="C70" s="152">
        <v>49094.64</v>
      </c>
      <c r="D70" s="19">
        <v>86300</v>
      </c>
      <c r="E70" s="19">
        <v>54959.93</v>
      </c>
      <c r="F70" s="19">
        <f t="shared" si="9"/>
        <v>111.9469049981831</v>
      </c>
      <c r="G70" s="51">
        <f t="shared" si="10"/>
        <v>63.684739281575901</v>
      </c>
    </row>
    <row r="71" spans="1:13">
      <c r="A71" s="22">
        <v>321</v>
      </c>
      <c r="B71" s="23" t="s">
        <v>99</v>
      </c>
      <c r="C71" s="152">
        <v>14320.07</v>
      </c>
      <c r="D71" s="19">
        <v>39820</v>
      </c>
      <c r="E71" s="19">
        <v>16376.7</v>
      </c>
      <c r="F71" s="19">
        <f t="shared" si="9"/>
        <v>114.36187113610478</v>
      </c>
      <c r="G71" s="51">
        <f t="shared" si="10"/>
        <v>41.126820693119036</v>
      </c>
    </row>
    <row r="72" spans="1:13">
      <c r="A72" s="22">
        <v>3295</v>
      </c>
      <c r="B72" s="23" t="s">
        <v>40</v>
      </c>
      <c r="C72" s="152">
        <v>1357.09</v>
      </c>
      <c r="D72" s="19">
        <v>2240</v>
      </c>
      <c r="E72" s="19">
        <v>824.43</v>
      </c>
      <c r="F72" s="19">
        <f t="shared" si="9"/>
        <v>60.74983973060003</v>
      </c>
      <c r="G72" s="51">
        <f t="shared" si="10"/>
        <v>36.804910714285711</v>
      </c>
    </row>
    <row r="73" spans="1:13">
      <c r="A73" s="33" t="s">
        <v>37</v>
      </c>
      <c r="B73" s="36"/>
      <c r="C73" s="35">
        <f>SUM(C68:C72)</f>
        <v>371179.39000000007</v>
      </c>
      <c r="D73" s="35">
        <f>SUM(D68:D72)</f>
        <v>772960</v>
      </c>
      <c r="E73" s="153">
        <f>SUM(E68:E72)</f>
        <v>422238.49</v>
      </c>
      <c r="F73" s="35">
        <f t="shared" si="9"/>
        <v>113.75590923838739</v>
      </c>
      <c r="G73" s="52">
        <f t="shared" si="10"/>
        <v>54.626175998758022</v>
      </c>
    </row>
    <row r="74" spans="1:13">
      <c r="A74" s="32"/>
      <c r="B74" s="39"/>
      <c r="C74" s="40"/>
      <c r="D74" s="40"/>
      <c r="E74" s="40"/>
      <c r="F74" s="40"/>
      <c r="G74" s="58"/>
    </row>
    <row r="75" spans="1:13">
      <c r="A75" s="32"/>
      <c r="B75" s="39"/>
      <c r="C75" s="40"/>
      <c r="D75" s="40"/>
      <c r="E75" s="40"/>
      <c r="F75" s="40"/>
      <c r="G75" s="58"/>
    </row>
    <row r="76" spans="1:13">
      <c r="A76" s="32"/>
      <c r="B76" s="39"/>
      <c r="C76" s="40"/>
      <c r="D76" s="40"/>
      <c r="E76" s="40"/>
      <c r="F76" s="40"/>
      <c r="G76" s="58"/>
    </row>
    <row r="77" spans="1:13">
      <c r="A77" s="32"/>
      <c r="B77" s="39"/>
      <c r="C77" s="40"/>
      <c r="D77" s="40"/>
      <c r="E77" s="40"/>
      <c r="F77" s="40"/>
      <c r="G77" s="58"/>
    </row>
    <row r="78" spans="1:13">
      <c r="A78" s="32"/>
      <c r="B78" s="39"/>
      <c r="C78" s="40"/>
      <c r="D78" s="40"/>
      <c r="E78" s="40"/>
      <c r="F78" s="40"/>
      <c r="G78" s="58"/>
    </row>
    <row r="79" spans="1:13">
      <c r="A79" s="32"/>
      <c r="B79" s="39"/>
      <c r="C79" s="40"/>
      <c r="D79" s="40"/>
      <c r="E79" s="40"/>
      <c r="F79" s="40"/>
      <c r="G79" s="58"/>
    </row>
    <row r="80" spans="1:13">
      <c r="A80" s="32"/>
      <c r="B80" s="39"/>
      <c r="C80" s="40"/>
      <c r="D80" s="40"/>
      <c r="E80" s="40"/>
      <c r="F80" s="40"/>
      <c r="G80" s="58"/>
    </row>
    <row r="81" spans="1:13">
      <c r="A81" s="32"/>
      <c r="B81" s="39"/>
      <c r="C81" s="40"/>
      <c r="D81" s="40"/>
      <c r="E81" s="40"/>
      <c r="F81" s="40"/>
      <c r="G81" s="58"/>
    </row>
    <row r="82" spans="1:13" ht="19.5">
      <c r="A82" s="118">
        <v>2203</v>
      </c>
      <c r="B82" s="119" t="s">
        <v>139</v>
      </c>
      <c r="C82" s="120">
        <f>C89+C98+C106+C120+C137+C150+C159+C172+C183+C190+C204+C212+C219+C226+C236+C244+C252+C260</f>
        <v>21677.819530161254</v>
      </c>
      <c r="D82" s="120">
        <f t="shared" ref="D82:E82" si="11">D89+D98+D106+D120+D137+D150+D159+D172+D183+D190+D204+D212+D219+D226+D236+D244+D252+D260</f>
        <v>113707.29000000001</v>
      </c>
      <c r="E82" s="120">
        <f t="shared" si="11"/>
        <v>37376.99</v>
      </c>
      <c r="F82" s="120">
        <f>E82/C82*100</f>
        <v>172.42043162134379</v>
      </c>
      <c r="G82" s="120">
        <f>E82/D82*100</f>
        <v>32.871234553211146</v>
      </c>
    </row>
    <row r="83" spans="1:13">
      <c r="A83" s="5"/>
      <c r="D83" s="13"/>
      <c r="E83" s="13"/>
      <c r="F83" s="13"/>
    </row>
    <row r="84" spans="1:13" ht="19.5">
      <c r="A84" s="29" t="s">
        <v>77</v>
      </c>
      <c r="B84" s="30" t="s">
        <v>43</v>
      </c>
      <c r="C84" s="75"/>
      <c r="D84" s="31"/>
      <c r="E84" s="13"/>
      <c r="F84" s="13"/>
    </row>
    <row r="85" spans="1:13" ht="15.75">
      <c r="A85" s="12" t="s">
        <v>22</v>
      </c>
      <c r="B85" s="10"/>
      <c r="C85" s="13"/>
      <c r="D85" s="13"/>
      <c r="E85" s="13"/>
      <c r="F85" s="13"/>
    </row>
    <row r="86" spans="1:13" ht="45">
      <c r="A86" s="3" t="s">
        <v>1</v>
      </c>
      <c r="B86" s="2" t="s">
        <v>0</v>
      </c>
      <c r="C86" s="72" t="s">
        <v>53</v>
      </c>
      <c r="D86" s="4" t="s">
        <v>160</v>
      </c>
      <c r="E86" s="4" t="s">
        <v>161</v>
      </c>
      <c r="F86" s="57" t="s">
        <v>101</v>
      </c>
      <c r="G86" s="57" t="s">
        <v>100</v>
      </c>
    </row>
    <row r="87" spans="1:13">
      <c r="A87" s="44"/>
      <c r="B87" s="45"/>
      <c r="C87" s="80">
        <v>1</v>
      </c>
      <c r="D87" s="43">
        <v>2</v>
      </c>
      <c r="E87" s="43">
        <v>3</v>
      </c>
      <c r="F87" s="86">
        <v>4</v>
      </c>
      <c r="G87" s="63">
        <v>5</v>
      </c>
    </row>
    <row r="88" spans="1:13">
      <c r="A88" s="17">
        <v>32999</v>
      </c>
      <c r="B88" s="47" t="s">
        <v>23</v>
      </c>
      <c r="C88" s="76">
        <v>464.53</v>
      </c>
      <c r="D88" s="19">
        <v>916</v>
      </c>
      <c r="E88" s="19">
        <v>341.67</v>
      </c>
      <c r="F88" s="19">
        <f>(E88/C88)*100</f>
        <v>73.55176199599596</v>
      </c>
      <c r="G88" s="51">
        <f>E88/D88*100</f>
        <v>37.300218340611359</v>
      </c>
    </row>
    <row r="89" spans="1:13">
      <c r="A89" s="33" t="s">
        <v>37</v>
      </c>
      <c r="B89" s="36"/>
      <c r="C89" s="35">
        <f>SUM(C88)</f>
        <v>464.53</v>
      </c>
      <c r="D89" s="35">
        <f>SUM(D88)</f>
        <v>916</v>
      </c>
      <c r="E89" s="35">
        <f t="shared" ref="E89:G89" si="12">SUM(E88)</f>
        <v>341.67</v>
      </c>
      <c r="F89" s="35">
        <f>(E89/C89)*100</f>
        <v>73.55176199599596</v>
      </c>
      <c r="G89" s="52">
        <f t="shared" si="12"/>
        <v>37.300218340611359</v>
      </c>
    </row>
    <row r="90" spans="1:13">
      <c r="A90" s="32"/>
      <c r="B90" s="39"/>
      <c r="C90" s="40"/>
      <c r="D90" s="40"/>
      <c r="E90" s="40"/>
      <c r="F90" s="40"/>
      <c r="G90" s="58"/>
    </row>
    <row r="91" spans="1:13">
      <c r="A91" s="32"/>
      <c r="B91" s="39"/>
      <c r="C91" s="40"/>
      <c r="D91" s="40"/>
      <c r="E91" s="40"/>
      <c r="F91" s="40"/>
      <c r="G91" s="58"/>
    </row>
    <row r="92" spans="1:13" s="46" customFormat="1" ht="19.5">
      <c r="A92" s="29" t="s">
        <v>87</v>
      </c>
      <c r="B92" s="30" t="s">
        <v>88</v>
      </c>
      <c r="C92" s="75"/>
      <c r="D92" s="31"/>
      <c r="E92" s="13"/>
      <c r="F92" s="13"/>
      <c r="G92" s="6"/>
      <c r="L92" s="151"/>
      <c r="M92" s="151"/>
    </row>
    <row r="93" spans="1:13" ht="15.75">
      <c r="A93" s="12" t="s">
        <v>22</v>
      </c>
      <c r="B93" s="10"/>
      <c r="C93" s="13"/>
      <c r="D93" s="13"/>
      <c r="E93" s="13"/>
      <c r="F93" s="13"/>
    </row>
    <row r="94" spans="1:13" ht="45">
      <c r="A94" s="3" t="s">
        <v>1</v>
      </c>
      <c r="B94" s="2" t="s">
        <v>0</v>
      </c>
      <c r="C94" s="72" t="s">
        <v>53</v>
      </c>
      <c r="D94" s="4" t="s">
        <v>160</v>
      </c>
      <c r="E94" s="4" t="s">
        <v>161</v>
      </c>
      <c r="F94" s="57" t="s">
        <v>101</v>
      </c>
      <c r="G94" s="57" t="s">
        <v>100</v>
      </c>
    </row>
    <row r="95" spans="1:13">
      <c r="A95" s="44"/>
      <c r="B95" s="45"/>
      <c r="C95" s="80">
        <v>1</v>
      </c>
      <c r="D95" s="43">
        <v>2</v>
      </c>
      <c r="E95" s="43">
        <v>3</v>
      </c>
      <c r="F95" s="86">
        <v>4</v>
      </c>
      <c r="G95" s="63">
        <v>5</v>
      </c>
    </row>
    <row r="96" spans="1:13">
      <c r="A96" s="65">
        <v>32379</v>
      </c>
      <c r="B96" s="15" t="s">
        <v>92</v>
      </c>
      <c r="C96" s="73">
        <v>0</v>
      </c>
      <c r="D96" s="54">
        <v>0</v>
      </c>
      <c r="E96" s="54">
        <v>0</v>
      </c>
      <c r="F96" s="54" t="e">
        <f>(E96/C96)*100</f>
        <v>#DIV/0!</v>
      </c>
      <c r="G96" s="51" t="e">
        <f>E96/D96*100</f>
        <v>#DIV/0!</v>
      </c>
    </row>
    <row r="97" spans="1:13">
      <c r="A97" s="17">
        <v>42641</v>
      </c>
      <c r="B97" s="47" t="s">
        <v>89</v>
      </c>
      <c r="C97" s="76">
        <v>663.61</v>
      </c>
      <c r="D97" s="19">
        <v>0</v>
      </c>
      <c r="E97" s="19">
        <v>0</v>
      </c>
      <c r="F97" s="54">
        <f t="shared" ref="F97:F98" si="13">(E97/C97)*100</f>
        <v>0</v>
      </c>
      <c r="G97" s="51" t="e">
        <f>E97/D97*100</f>
        <v>#DIV/0!</v>
      </c>
    </row>
    <row r="98" spans="1:13">
      <c r="A98" s="33" t="s">
        <v>37</v>
      </c>
      <c r="B98" s="36"/>
      <c r="C98" s="35">
        <f>SUM(C96:C97)</f>
        <v>663.61</v>
      </c>
      <c r="D98" s="35">
        <f>SUM(D96:D97)</f>
        <v>0</v>
      </c>
      <c r="E98" s="35">
        <f>SUM(E96:E97)</f>
        <v>0</v>
      </c>
      <c r="F98" s="54">
        <f t="shared" si="13"/>
        <v>0</v>
      </c>
      <c r="G98" s="52" t="e">
        <f t="shared" ref="G98" si="14">SUM(G97)</f>
        <v>#DIV/0!</v>
      </c>
    </row>
    <row r="99" spans="1:13">
      <c r="A99" s="32"/>
      <c r="B99" s="39"/>
      <c r="C99" s="40"/>
      <c r="D99" s="40"/>
      <c r="E99" s="40"/>
      <c r="F99" s="121"/>
      <c r="G99" s="58"/>
    </row>
    <row r="100" spans="1:13">
      <c r="A100" s="32"/>
      <c r="B100" s="39"/>
      <c r="C100" s="40"/>
      <c r="D100" s="40"/>
      <c r="E100" s="40"/>
      <c r="F100" s="40"/>
      <c r="G100" s="58"/>
    </row>
    <row r="101" spans="1:13" ht="19.5">
      <c r="A101" s="29" t="s">
        <v>140</v>
      </c>
      <c r="B101" s="30" t="s">
        <v>141</v>
      </c>
      <c r="C101" s="75"/>
      <c r="D101" s="31"/>
      <c r="E101" s="13"/>
      <c r="F101" s="13"/>
    </row>
    <row r="102" spans="1:13" ht="15.75">
      <c r="A102" s="12" t="s">
        <v>22</v>
      </c>
      <c r="B102" s="10"/>
      <c r="C102" s="13"/>
      <c r="D102" s="13"/>
      <c r="E102" s="13"/>
      <c r="F102" s="13"/>
    </row>
    <row r="103" spans="1:13" ht="45">
      <c r="A103" s="3" t="s">
        <v>1</v>
      </c>
      <c r="B103" s="2" t="s">
        <v>0</v>
      </c>
      <c r="C103" s="72" t="s">
        <v>53</v>
      </c>
      <c r="D103" s="4" t="s">
        <v>160</v>
      </c>
      <c r="E103" s="4" t="s">
        <v>161</v>
      </c>
      <c r="F103" s="57" t="s">
        <v>101</v>
      </c>
      <c r="G103" s="57" t="s">
        <v>100</v>
      </c>
    </row>
    <row r="104" spans="1:13">
      <c r="A104" s="44"/>
      <c r="B104" s="45"/>
      <c r="C104" s="80">
        <v>1</v>
      </c>
      <c r="D104" s="43">
        <v>2</v>
      </c>
      <c r="E104" s="43">
        <v>3</v>
      </c>
      <c r="F104" s="86">
        <v>4</v>
      </c>
      <c r="G104" s="63">
        <v>5</v>
      </c>
    </row>
    <row r="105" spans="1:13">
      <c r="A105" s="65">
        <v>45111</v>
      </c>
      <c r="B105" s="15" t="s">
        <v>142</v>
      </c>
      <c r="C105" s="73">
        <v>0</v>
      </c>
      <c r="D105" s="54">
        <v>0</v>
      </c>
      <c r="E105" s="54">
        <v>0</v>
      </c>
      <c r="F105" s="54" t="e">
        <f>(E105/C105)*100</f>
        <v>#DIV/0!</v>
      </c>
      <c r="G105" s="51" t="e">
        <f>E105/D105*100</f>
        <v>#DIV/0!</v>
      </c>
    </row>
    <row r="106" spans="1:13" s="46" customFormat="1">
      <c r="A106" s="33" t="s">
        <v>37</v>
      </c>
      <c r="B106" s="36"/>
      <c r="C106" s="35">
        <f>SUM(C105:C105)</f>
        <v>0</v>
      </c>
      <c r="D106" s="35">
        <f>SUM(D105)</f>
        <v>0</v>
      </c>
      <c r="E106" s="35">
        <f>SUM(E105)</f>
        <v>0</v>
      </c>
      <c r="F106" s="54" t="e">
        <f t="shared" ref="F106" si="15">(E106/C106)*100</f>
        <v>#DIV/0!</v>
      </c>
      <c r="G106" s="51" t="e">
        <f>E106/D106*100</f>
        <v>#DIV/0!</v>
      </c>
      <c r="L106" s="151"/>
      <c r="M106" s="151"/>
    </row>
    <row r="107" spans="1:13" s="46" customFormat="1">
      <c r="A107" s="32"/>
      <c r="B107" s="39"/>
      <c r="C107" s="40"/>
      <c r="D107" s="40"/>
      <c r="E107" s="40"/>
      <c r="F107" s="121"/>
      <c r="G107" s="58"/>
      <c r="L107" s="151"/>
      <c r="M107" s="151"/>
    </row>
    <row r="108" spans="1:13" s="46" customFormat="1">
      <c r="A108" s="11"/>
      <c r="B108" s="10"/>
      <c r="C108" s="13"/>
      <c r="D108" s="13"/>
      <c r="E108" s="13"/>
      <c r="F108" s="13"/>
      <c r="G108" s="6"/>
      <c r="L108" s="151"/>
      <c r="M108" s="151"/>
    </row>
    <row r="109" spans="1:13" ht="19.5">
      <c r="A109" s="29" t="s">
        <v>78</v>
      </c>
      <c r="B109" s="30" t="s">
        <v>24</v>
      </c>
      <c r="C109" s="75"/>
      <c r="D109" s="13"/>
      <c r="E109" s="13"/>
      <c r="F109" s="13"/>
    </row>
    <row r="110" spans="1:13" ht="15.75">
      <c r="A110" s="12" t="s">
        <v>25</v>
      </c>
      <c r="B110" s="10"/>
      <c r="C110" s="13"/>
      <c r="D110" s="13"/>
      <c r="E110" s="13"/>
      <c r="F110" s="13"/>
    </row>
    <row r="111" spans="1:13" ht="45">
      <c r="A111" s="3" t="s">
        <v>1</v>
      </c>
      <c r="B111" s="2" t="s">
        <v>0</v>
      </c>
      <c r="C111" s="72" t="s">
        <v>53</v>
      </c>
      <c r="D111" s="4" t="s">
        <v>160</v>
      </c>
      <c r="E111" s="4" t="s">
        <v>161</v>
      </c>
      <c r="F111" s="57" t="s">
        <v>101</v>
      </c>
      <c r="G111" s="57" t="s">
        <v>100</v>
      </c>
    </row>
    <row r="112" spans="1:13">
      <c r="A112" s="48"/>
      <c r="B112" s="49"/>
      <c r="C112" s="80">
        <v>1</v>
      </c>
      <c r="D112" s="43">
        <v>2</v>
      </c>
      <c r="E112" s="43">
        <v>3</v>
      </c>
      <c r="F112" s="86">
        <v>4</v>
      </c>
      <c r="G112" s="63">
        <v>5</v>
      </c>
    </row>
    <row r="113" spans="1:13">
      <c r="A113" s="17">
        <v>31219</v>
      </c>
      <c r="B113" s="18" t="s">
        <v>26</v>
      </c>
      <c r="C113" s="19">
        <v>0</v>
      </c>
      <c r="D113" s="19">
        <v>0</v>
      </c>
      <c r="E113" s="19">
        <v>0</v>
      </c>
      <c r="F113" s="21" t="e">
        <f>(E113/C113)*100</f>
        <v>#DIV/0!</v>
      </c>
      <c r="G113" s="51" t="e">
        <f>E113/D113*100</f>
        <v>#DIV/0!</v>
      </c>
    </row>
    <row r="114" spans="1:13">
      <c r="A114" s="17">
        <v>32379</v>
      </c>
      <c r="B114" s="18" t="s">
        <v>49</v>
      </c>
      <c r="C114" s="19">
        <v>0</v>
      </c>
      <c r="D114" s="19">
        <v>0</v>
      </c>
      <c r="E114" s="21">
        <v>0</v>
      </c>
      <c r="F114" s="21" t="e">
        <f t="shared" ref="F114:F120" si="16">(E114/C114)*100</f>
        <v>#DIV/0!</v>
      </c>
      <c r="G114" s="51" t="e">
        <f t="shared" ref="G114:G120" si="17">E114/D114*100</f>
        <v>#DIV/0!</v>
      </c>
    </row>
    <row r="115" spans="1:13">
      <c r="A115" s="17">
        <v>42411</v>
      </c>
      <c r="B115" s="18" t="s">
        <v>41</v>
      </c>
      <c r="C115" s="19">
        <v>0</v>
      </c>
      <c r="D115" s="68">
        <v>0</v>
      </c>
      <c r="E115" s="68">
        <v>120.02</v>
      </c>
      <c r="F115" s="21" t="e">
        <f t="shared" si="16"/>
        <v>#DIV/0!</v>
      </c>
      <c r="G115" s="51" t="e">
        <f t="shared" si="17"/>
        <v>#DIV/0!</v>
      </c>
    </row>
    <row r="116" spans="1:13">
      <c r="A116" s="17">
        <v>42411</v>
      </c>
      <c r="B116" s="18" t="s">
        <v>41</v>
      </c>
      <c r="C116" s="19">
        <v>0</v>
      </c>
      <c r="D116" s="68">
        <v>265.45</v>
      </c>
      <c r="E116" s="68">
        <v>0</v>
      </c>
      <c r="F116" s="21" t="e">
        <f t="shared" si="16"/>
        <v>#DIV/0!</v>
      </c>
      <c r="G116" s="51">
        <f t="shared" si="17"/>
        <v>0</v>
      </c>
    </row>
    <row r="117" spans="1:13">
      <c r="A117" s="17">
        <v>32363</v>
      </c>
      <c r="B117" s="18" t="s">
        <v>58</v>
      </c>
      <c r="C117" s="19">
        <v>1741.32</v>
      </c>
      <c r="D117" s="19">
        <v>0</v>
      </c>
      <c r="E117" s="19">
        <v>0</v>
      </c>
      <c r="F117" s="21">
        <f t="shared" si="16"/>
        <v>0</v>
      </c>
      <c r="G117" s="51" t="e">
        <f t="shared" si="17"/>
        <v>#DIV/0!</v>
      </c>
    </row>
    <row r="118" spans="1:13">
      <c r="A118" s="17">
        <v>32961</v>
      </c>
      <c r="B118" s="18" t="s">
        <v>95</v>
      </c>
      <c r="C118" s="19">
        <v>0</v>
      </c>
      <c r="D118" s="19">
        <v>0</v>
      </c>
      <c r="E118" s="19">
        <v>0</v>
      </c>
      <c r="F118" s="21" t="e">
        <f t="shared" si="16"/>
        <v>#DIV/0!</v>
      </c>
      <c r="G118" s="51" t="e">
        <f t="shared" si="17"/>
        <v>#DIV/0!</v>
      </c>
    </row>
    <row r="119" spans="1:13">
      <c r="A119" s="17">
        <v>31113</v>
      </c>
      <c r="B119" s="18" t="s">
        <v>96</v>
      </c>
      <c r="C119" s="19">
        <v>0</v>
      </c>
      <c r="D119" s="68">
        <v>4460</v>
      </c>
      <c r="E119" s="68">
        <v>2217.21</v>
      </c>
      <c r="F119" s="21" t="e">
        <f t="shared" si="16"/>
        <v>#DIV/0!</v>
      </c>
      <c r="G119" s="51">
        <f t="shared" si="17"/>
        <v>49.713228699551571</v>
      </c>
    </row>
    <row r="120" spans="1:13">
      <c r="A120" s="33" t="s">
        <v>37</v>
      </c>
      <c r="B120" s="36"/>
      <c r="C120" s="35">
        <f>SUM(C113:C119)</f>
        <v>1741.32</v>
      </c>
      <c r="D120" s="35">
        <f t="shared" ref="D120:E120" si="18">SUM(D113:D119)</f>
        <v>4725.45</v>
      </c>
      <c r="E120" s="35">
        <f t="shared" si="18"/>
        <v>2337.23</v>
      </c>
      <c r="F120" s="21">
        <f t="shared" si="16"/>
        <v>134.22173982955459</v>
      </c>
      <c r="G120" s="51">
        <f t="shared" si="17"/>
        <v>49.460474663788631</v>
      </c>
    </row>
    <row r="121" spans="1:13">
      <c r="A121" s="37"/>
      <c r="B121" s="38"/>
      <c r="C121" s="26"/>
      <c r="D121" s="26"/>
      <c r="E121" s="26"/>
      <c r="F121" s="26"/>
    </row>
    <row r="122" spans="1:13" ht="15.75">
      <c r="A122" s="12" t="s">
        <v>27</v>
      </c>
      <c r="B122" s="10"/>
      <c r="C122" s="13"/>
      <c r="D122" s="13"/>
      <c r="E122" s="13"/>
      <c r="F122" s="13"/>
    </row>
    <row r="123" spans="1:13" s="46" customFormat="1" ht="45">
      <c r="A123" s="3" t="s">
        <v>1</v>
      </c>
      <c r="B123" s="2" t="s">
        <v>0</v>
      </c>
      <c r="C123" s="72" t="s">
        <v>53</v>
      </c>
      <c r="D123" s="4" t="s">
        <v>160</v>
      </c>
      <c r="E123" s="4" t="s">
        <v>161</v>
      </c>
      <c r="F123" s="57" t="s">
        <v>101</v>
      </c>
      <c r="G123" s="57" t="s">
        <v>100</v>
      </c>
      <c r="L123" s="151"/>
      <c r="M123" s="151"/>
    </row>
    <row r="124" spans="1:13">
      <c r="A124" s="48"/>
      <c r="B124" s="49"/>
      <c r="C124" s="80">
        <v>1</v>
      </c>
      <c r="D124" s="43">
        <v>2</v>
      </c>
      <c r="E124" s="43">
        <v>3</v>
      </c>
      <c r="F124" s="86">
        <v>4</v>
      </c>
      <c r="G124" s="63">
        <v>5</v>
      </c>
    </row>
    <row r="125" spans="1:13">
      <c r="A125" s="17">
        <v>32241</v>
      </c>
      <c r="B125" s="18" t="s">
        <v>14</v>
      </c>
      <c r="C125" s="68">
        <v>198.69</v>
      </c>
      <c r="D125" s="68">
        <v>2300</v>
      </c>
      <c r="E125" s="68">
        <v>0</v>
      </c>
      <c r="F125" s="82">
        <f>(E125/C125)*100</f>
        <v>0</v>
      </c>
      <c r="G125" s="69">
        <f t="shared" ref="G125:G137" si="19">E125/D125*100</f>
        <v>0</v>
      </c>
    </row>
    <row r="126" spans="1:13">
      <c r="A126" s="17">
        <v>32251</v>
      </c>
      <c r="B126" s="18" t="s">
        <v>7</v>
      </c>
      <c r="C126" s="68">
        <v>0</v>
      </c>
      <c r="D126" s="68">
        <v>0</v>
      </c>
      <c r="E126" s="68">
        <v>550.79999999999995</v>
      </c>
      <c r="F126" s="82" t="e">
        <f t="shared" ref="F126:F137" si="20">(E126/C126)*100</f>
        <v>#DIV/0!</v>
      </c>
      <c r="G126" s="69" t="e">
        <f t="shared" si="19"/>
        <v>#DIV/0!</v>
      </c>
    </row>
    <row r="127" spans="1:13">
      <c r="A127" s="17">
        <v>32321</v>
      </c>
      <c r="B127" s="18" t="s">
        <v>60</v>
      </c>
      <c r="C127" s="68">
        <v>0</v>
      </c>
      <c r="D127" s="68">
        <v>800</v>
      </c>
      <c r="E127" s="68">
        <v>0</v>
      </c>
      <c r="F127" s="82" t="e">
        <f t="shared" si="20"/>
        <v>#DIV/0!</v>
      </c>
      <c r="G127" s="69">
        <f t="shared" si="19"/>
        <v>0</v>
      </c>
    </row>
    <row r="128" spans="1:13">
      <c r="A128" s="17">
        <v>3211</v>
      </c>
      <c r="B128" s="18" t="s">
        <v>97</v>
      </c>
      <c r="C128" s="68">
        <v>0</v>
      </c>
      <c r="D128" s="68">
        <v>1100</v>
      </c>
      <c r="E128" s="68">
        <v>0</v>
      </c>
      <c r="F128" s="82" t="e">
        <f t="shared" si="20"/>
        <v>#DIV/0!</v>
      </c>
      <c r="G128" s="69">
        <f t="shared" si="19"/>
        <v>0</v>
      </c>
    </row>
    <row r="129" spans="1:7">
      <c r="A129" s="17">
        <v>42219</v>
      </c>
      <c r="B129" s="18" t="s">
        <v>21</v>
      </c>
      <c r="C129" s="68">
        <v>0</v>
      </c>
      <c r="D129" s="68">
        <v>0</v>
      </c>
      <c r="E129" s="68">
        <v>0</v>
      </c>
      <c r="F129" s="82" t="e">
        <f t="shared" si="20"/>
        <v>#DIV/0!</v>
      </c>
      <c r="G129" s="69" t="e">
        <f t="shared" si="19"/>
        <v>#DIV/0!</v>
      </c>
    </row>
    <row r="130" spans="1:7">
      <c r="A130" s="17">
        <v>42411</v>
      </c>
      <c r="B130" s="18" t="s">
        <v>41</v>
      </c>
      <c r="C130" s="68">
        <v>897.39</v>
      </c>
      <c r="D130" s="68">
        <v>0</v>
      </c>
      <c r="E130" s="68">
        <v>0</v>
      </c>
      <c r="F130" s="82">
        <f t="shared" si="20"/>
        <v>0</v>
      </c>
      <c r="G130" s="69" t="e">
        <f t="shared" si="19"/>
        <v>#DIV/0!</v>
      </c>
    </row>
    <row r="131" spans="1:7">
      <c r="A131" s="17">
        <v>32363</v>
      </c>
      <c r="B131" s="18" t="s">
        <v>58</v>
      </c>
      <c r="C131" s="68">
        <v>1088.3270289999336</v>
      </c>
      <c r="D131" s="68">
        <v>0</v>
      </c>
      <c r="E131" s="68">
        <v>0</v>
      </c>
      <c r="F131" s="82">
        <f t="shared" si="20"/>
        <v>0</v>
      </c>
      <c r="G131" s="69" t="e">
        <f t="shared" si="19"/>
        <v>#DIV/0!</v>
      </c>
    </row>
    <row r="132" spans="1:7">
      <c r="A132" s="17">
        <v>42231</v>
      </c>
      <c r="B132" s="18" t="s">
        <v>64</v>
      </c>
      <c r="C132" s="68">
        <v>0</v>
      </c>
      <c r="D132" s="68">
        <v>0</v>
      </c>
      <c r="E132" s="68">
        <v>0</v>
      </c>
      <c r="F132" s="82" t="e">
        <f t="shared" si="20"/>
        <v>#DIV/0!</v>
      </c>
      <c r="G132" s="51" t="e">
        <f t="shared" si="19"/>
        <v>#DIV/0!</v>
      </c>
    </row>
    <row r="133" spans="1:7">
      <c r="A133" s="17">
        <v>32111</v>
      </c>
      <c r="B133" s="18" t="s">
        <v>3</v>
      </c>
      <c r="C133" s="68">
        <v>0</v>
      </c>
      <c r="D133" s="68">
        <v>1000</v>
      </c>
      <c r="E133" s="68">
        <v>0</v>
      </c>
      <c r="F133" s="82" t="e">
        <f t="shared" si="20"/>
        <v>#DIV/0!</v>
      </c>
      <c r="G133" s="51">
        <f t="shared" si="19"/>
        <v>0</v>
      </c>
    </row>
    <row r="134" spans="1:7">
      <c r="A134" s="17">
        <v>32349</v>
      </c>
      <c r="B134" s="18" t="s">
        <v>163</v>
      </c>
      <c r="C134" s="68">
        <v>0</v>
      </c>
      <c r="D134" s="68">
        <v>1832.76</v>
      </c>
      <c r="E134" s="68">
        <v>0</v>
      </c>
      <c r="F134" s="82" t="e">
        <f t="shared" si="20"/>
        <v>#DIV/0!</v>
      </c>
      <c r="G134" s="51">
        <f t="shared" si="19"/>
        <v>0</v>
      </c>
    </row>
    <row r="135" spans="1:7">
      <c r="A135" s="17">
        <v>32359</v>
      </c>
      <c r="B135" s="18" t="s">
        <v>10</v>
      </c>
      <c r="C135" s="68">
        <v>0</v>
      </c>
      <c r="D135" s="68">
        <v>1300</v>
      </c>
      <c r="E135" s="68">
        <v>0</v>
      </c>
      <c r="F135" s="82" t="e">
        <f t="shared" si="20"/>
        <v>#DIV/0!</v>
      </c>
      <c r="G135" s="51">
        <f t="shared" si="19"/>
        <v>0</v>
      </c>
    </row>
    <row r="136" spans="1:7">
      <c r="A136" s="17">
        <v>42271</v>
      </c>
      <c r="B136" s="18" t="s">
        <v>164</v>
      </c>
      <c r="C136" s="68">
        <v>0</v>
      </c>
      <c r="D136" s="68">
        <v>2000</v>
      </c>
      <c r="E136" s="68">
        <v>0</v>
      </c>
      <c r="F136" s="82" t="e">
        <f t="shared" si="20"/>
        <v>#DIV/0!</v>
      </c>
      <c r="G136" s="51">
        <f t="shared" si="19"/>
        <v>0</v>
      </c>
    </row>
    <row r="137" spans="1:7">
      <c r="A137" s="33" t="s">
        <v>37</v>
      </c>
      <c r="B137" s="36"/>
      <c r="C137" s="35">
        <f>SUM(C125:C136)</f>
        <v>2184.4070289999336</v>
      </c>
      <c r="D137" s="35">
        <f t="shared" ref="D137:E137" si="21">SUM(D125:D136)</f>
        <v>10332.76</v>
      </c>
      <c r="E137" s="35">
        <f t="shared" si="21"/>
        <v>550.79999999999995</v>
      </c>
      <c r="F137" s="83">
        <f t="shared" si="20"/>
        <v>25.215080920709521</v>
      </c>
      <c r="G137" s="52">
        <f t="shared" si="19"/>
        <v>5.3306183439855364</v>
      </c>
    </row>
    <row r="138" spans="1:7">
      <c r="A138" s="11"/>
      <c r="B138" s="10"/>
      <c r="C138" s="13"/>
      <c r="D138" s="13"/>
      <c r="E138" s="13"/>
      <c r="F138" s="13"/>
    </row>
    <row r="139" spans="1:7" ht="15.75">
      <c r="A139" s="12" t="s">
        <v>28</v>
      </c>
      <c r="B139" s="10"/>
      <c r="C139" s="13"/>
      <c r="D139" s="13"/>
      <c r="E139" s="13"/>
      <c r="F139" s="13"/>
    </row>
    <row r="140" spans="1:7" ht="45">
      <c r="A140" s="3" t="s">
        <v>1</v>
      </c>
      <c r="B140" s="2" t="s">
        <v>0</v>
      </c>
      <c r="C140" s="72" t="s">
        <v>53</v>
      </c>
      <c r="D140" s="4" t="s">
        <v>160</v>
      </c>
      <c r="E140" s="4" t="s">
        <v>161</v>
      </c>
      <c r="F140" s="57" t="s">
        <v>101</v>
      </c>
      <c r="G140" s="57" t="s">
        <v>100</v>
      </c>
    </row>
    <row r="141" spans="1:7">
      <c r="A141" s="48"/>
      <c r="B141" s="49"/>
      <c r="C141" s="80">
        <v>1</v>
      </c>
      <c r="D141" s="43">
        <v>2</v>
      </c>
      <c r="E141" s="43">
        <v>3</v>
      </c>
      <c r="F141" s="86">
        <v>4</v>
      </c>
      <c r="G141" s="63">
        <v>5</v>
      </c>
    </row>
    <row r="142" spans="1:7">
      <c r="A142" s="65">
        <v>32111</v>
      </c>
      <c r="B142" s="15" t="s">
        <v>3</v>
      </c>
      <c r="C142" s="73">
        <v>0</v>
      </c>
      <c r="D142" s="150">
        <v>1800</v>
      </c>
      <c r="E142" s="150">
        <v>688.9</v>
      </c>
      <c r="F142" s="54" t="e">
        <f>(E142/C142)*100</f>
        <v>#DIV/0!</v>
      </c>
      <c r="G142" s="63">
        <f>E142/D142*100</f>
        <v>38.272222222222219</v>
      </c>
    </row>
    <row r="143" spans="1:7">
      <c r="A143" s="17">
        <v>32211</v>
      </c>
      <c r="B143" s="18" t="s">
        <v>50</v>
      </c>
      <c r="C143" s="19">
        <v>236.12</v>
      </c>
      <c r="D143" s="68">
        <v>3000</v>
      </c>
      <c r="E143" s="68">
        <v>857.71</v>
      </c>
      <c r="F143" s="54">
        <f t="shared" ref="F143:F150" si="22">(E143/C143)*100</f>
        <v>363.25173640521768</v>
      </c>
      <c r="G143" s="51">
        <f>E143/D143*100</f>
        <v>28.590333333333334</v>
      </c>
    </row>
    <row r="144" spans="1:7">
      <c r="A144" s="17">
        <v>32241</v>
      </c>
      <c r="B144" s="18" t="s">
        <v>14</v>
      </c>
      <c r="C144" s="19">
        <v>0</v>
      </c>
      <c r="D144" s="68">
        <v>1500</v>
      </c>
      <c r="E144" s="68">
        <v>21.66</v>
      </c>
      <c r="F144" s="54" t="e">
        <f t="shared" si="22"/>
        <v>#DIV/0!</v>
      </c>
      <c r="G144" s="51">
        <f t="shared" ref="G144:G150" si="23">E144/D144*100</f>
        <v>1.444</v>
      </c>
    </row>
    <row r="145" spans="1:13">
      <c r="A145" s="17">
        <v>32251</v>
      </c>
      <c r="B145" s="18" t="s">
        <v>7</v>
      </c>
      <c r="C145" s="19">
        <v>174.4</v>
      </c>
      <c r="D145" s="68">
        <v>1000</v>
      </c>
      <c r="E145" s="68">
        <v>1398.7</v>
      </c>
      <c r="F145" s="54">
        <f t="shared" si="22"/>
        <v>802.00688073394485</v>
      </c>
      <c r="G145" s="51">
        <f t="shared" si="23"/>
        <v>139.87</v>
      </c>
    </row>
    <row r="146" spans="1:13">
      <c r="A146" s="17">
        <v>32321</v>
      </c>
      <c r="B146" s="18" t="s">
        <v>59</v>
      </c>
      <c r="C146" s="19">
        <v>0</v>
      </c>
      <c r="D146" s="68">
        <v>2200</v>
      </c>
      <c r="E146" s="68">
        <v>1605.48</v>
      </c>
      <c r="F146" s="54" t="e">
        <f t="shared" si="22"/>
        <v>#DIV/0!</v>
      </c>
      <c r="G146" s="51">
        <f t="shared" si="23"/>
        <v>72.976363636363644</v>
      </c>
    </row>
    <row r="147" spans="1:13">
      <c r="A147" s="17">
        <v>32349</v>
      </c>
      <c r="B147" s="18" t="s">
        <v>9</v>
      </c>
      <c r="C147" s="19">
        <v>0</v>
      </c>
      <c r="D147" s="68">
        <v>2000</v>
      </c>
      <c r="E147" s="68">
        <v>0</v>
      </c>
      <c r="F147" s="54" t="e">
        <f t="shared" si="22"/>
        <v>#DIV/0!</v>
      </c>
      <c r="G147" s="51">
        <f t="shared" si="23"/>
        <v>0</v>
      </c>
    </row>
    <row r="148" spans="1:13">
      <c r="A148" s="17">
        <v>32359</v>
      </c>
      <c r="B148" s="18" t="s">
        <v>10</v>
      </c>
      <c r="C148" s="19">
        <v>66.36</v>
      </c>
      <c r="D148" s="68">
        <v>1500</v>
      </c>
      <c r="E148" s="68">
        <v>1426.7</v>
      </c>
      <c r="F148" s="54">
        <f t="shared" si="22"/>
        <v>2149.9397227245327</v>
      </c>
      <c r="G148" s="51">
        <f t="shared" si="23"/>
        <v>95.113333333333344</v>
      </c>
    </row>
    <row r="149" spans="1:13">
      <c r="A149" s="17">
        <v>32379</v>
      </c>
      <c r="B149" s="18" t="s">
        <v>165</v>
      </c>
      <c r="C149" s="19">
        <v>0</v>
      </c>
      <c r="D149" s="68">
        <v>800</v>
      </c>
      <c r="E149" s="68">
        <v>0</v>
      </c>
      <c r="F149" s="54" t="e">
        <f t="shared" si="22"/>
        <v>#DIV/0!</v>
      </c>
      <c r="G149" s="51">
        <f t="shared" si="23"/>
        <v>0</v>
      </c>
    </row>
    <row r="150" spans="1:13" s="46" customFormat="1">
      <c r="A150" s="33" t="s">
        <v>37</v>
      </c>
      <c r="B150" s="36"/>
      <c r="C150" s="35">
        <f>SUM(C142:C149)</f>
        <v>476.88</v>
      </c>
      <c r="D150" s="35">
        <f t="shared" ref="D150:E150" si="24">SUM(D142:D149)</f>
        <v>13800</v>
      </c>
      <c r="E150" s="35">
        <f t="shared" si="24"/>
        <v>5999.1500000000005</v>
      </c>
      <c r="F150" s="81">
        <f t="shared" si="22"/>
        <v>1257.9999161214562</v>
      </c>
      <c r="G150" s="51">
        <f t="shared" si="23"/>
        <v>43.472101449275371</v>
      </c>
      <c r="L150" s="151"/>
      <c r="M150" s="151"/>
    </row>
    <row r="151" spans="1:13">
      <c r="A151" s="10"/>
      <c r="B151" s="10"/>
      <c r="C151" s="13"/>
      <c r="D151" s="13"/>
      <c r="E151" s="13"/>
      <c r="F151" s="13"/>
    </row>
    <row r="152" spans="1:13">
      <c r="A152" s="24"/>
      <c r="B152" s="25"/>
      <c r="C152" s="77"/>
      <c r="D152" s="26"/>
      <c r="E152" s="26"/>
      <c r="F152" s="26"/>
    </row>
    <row r="153" spans="1:13" ht="15.75">
      <c r="A153" s="12" t="s">
        <v>35</v>
      </c>
      <c r="B153" s="10"/>
      <c r="C153" s="13"/>
      <c r="D153" s="13"/>
      <c r="E153" s="13"/>
      <c r="F153" s="13"/>
    </row>
    <row r="154" spans="1:13" ht="45">
      <c r="A154" s="3" t="s">
        <v>1</v>
      </c>
      <c r="B154" s="2" t="s">
        <v>0</v>
      </c>
      <c r="C154" s="72" t="s">
        <v>53</v>
      </c>
      <c r="D154" s="4" t="s">
        <v>160</v>
      </c>
      <c r="E154" s="4" t="s">
        <v>161</v>
      </c>
      <c r="F154" s="57" t="s">
        <v>101</v>
      </c>
      <c r="G154" s="57" t="s">
        <v>100</v>
      </c>
    </row>
    <row r="155" spans="1:13">
      <c r="A155" s="48"/>
      <c r="B155" s="49"/>
      <c r="C155" s="80">
        <v>1</v>
      </c>
      <c r="D155" s="43">
        <v>2</v>
      </c>
      <c r="E155" s="43">
        <v>3</v>
      </c>
      <c r="F155" s="86">
        <v>4</v>
      </c>
      <c r="G155" s="63">
        <v>5</v>
      </c>
    </row>
    <row r="156" spans="1:13">
      <c r="A156" s="17">
        <v>32321</v>
      </c>
      <c r="B156" s="18" t="s">
        <v>59</v>
      </c>
      <c r="C156" s="19">
        <v>0</v>
      </c>
      <c r="D156" s="54">
        <v>550</v>
      </c>
      <c r="E156" s="54">
        <v>0</v>
      </c>
      <c r="F156" s="54" t="e">
        <f>(E156/C156)*100</f>
        <v>#DIV/0!</v>
      </c>
      <c r="G156" s="60">
        <f>E156/D156*100</f>
        <v>0</v>
      </c>
    </row>
    <row r="157" spans="1:13">
      <c r="A157" s="17">
        <v>32999</v>
      </c>
      <c r="B157" s="20" t="s">
        <v>23</v>
      </c>
      <c r="C157" s="78">
        <v>398.17</v>
      </c>
      <c r="D157" s="19">
        <v>700</v>
      </c>
      <c r="E157" s="19">
        <v>0</v>
      </c>
      <c r="F157" s="54">
        <f t="shared" ref="F157:F159" si="25">(E157/C157)*100</f>
        <v>0</v>
      </c>
      <c r="G157" s="60">
        <f t="shared" ref="G157:G159" si="26">E157/D157*100</f>
        <v>0</v>
      </c>
    </row>
    <row r="158" spans="1:13">
      <c r="A158" s="17">
        <v>42411</v>
      </c>
      <c r="B158" s="20" t="s">
        <v>41</v>
      </c>
      <c r="C158" s="78">
        <v>0</v>
      </c>
      <c r="D158" s="19">
        <v>200</v>
      </c>
      <c r="E158" s="19">
        <v>0</v>
      </c>
      <c r="F158" s="54"/>
      <c r="G158" s="60"/>
    </row>
    <row r="159" spans="1:13">
      <c r="A159" s="33" t="s">
        <v>37</v>
      </c>
      <c r="B159" s="36"/>
      <c r="C159" s="35">
        <f>SUM(C156:C158)</f>
        <v>398.17</v>
      </c>
      <c r="D159" s="35">
        <f t="shared" ref="D159:E159" si="27">SUM(D156:D158)</f>
        <v>1450</v>
      </c>
      <c r="E159" s="35">
        <f t="shared" si="27"/>
        <v>0</v>
      </c>
      <c r="F159" s="81">
        <f t="shared" si="25"/>
        <v>0</v>
      </c>
      <c r="G159" s="57">
        <f t="shared" si="26"/>
        <v>0</v>
      </c>
    </row>
    <row r="160" spans="1:13" s="46" customFormat="1">
      <c r="A160" s="32"/>
      <c r="B160" s="39"/>
      <c r="C160" s="40"/>
      <c r="D160" s="40"/>
      <c r="E160" s="40"/>
      <c r="F160" s="40"/>
      <c r="G160" s="62"/>
      <c r="L160" s="151"/>
      <c r="M160" s="151"/>
    </row>
    <row r="161" spans="1:7">
      <c r="A161" s="32"/>
      <c r="B161" s="39"/>
      <c r="C161" s="40"/>
      <c r="D161" s="40"/>
      <c r="E161" s="40"/>
      <c r="F161" s="40"/>
      <c r="G161" s="62"/>
    </row>
    <row r="162" spans="1:7" ht="15.75">
      <c r="A162" s="12" t="s">
        <v>62</v>
      </c>
      <c r="B162" s="10"/>
      <c r="C162" s="13"/>
      <c r="D162" s="13"/>
      <c r="E162" s="13"/>
      <c r="F162" s="13"/>
    </row>
    <row r="163" spans="1:7" ht="45">
      <c r="A163" s="3" t="s">
        <v>1</v>
      </c>
      <c r="B163" s="2" t="s">
        <v>0</v>
      </c>
      <c r="C163" s="72" t="s">
        <v>53</v>
      </c>
      <c r="D163" s="4" t="s">
        <v>160</v>
      </c>
      <c r="E163" s="4" t="s">
        <v>161</v>
      </c>
      <c r="F163" s="57" t="s">
        <v>101</v>
      </c>
      <c r="G163" s="57" t="s">
        <v>100</v>
      </c>
    </row>
    <row r="164" spans="1:7">
      <c r="A164" s="48"/>
      <c r="B164" s="49"/>
      <c r="C164" s="80">
        <v>1</v>
      </c>
      <c r="D164" s="43">
        <v>2</v>
      </c>
      <c r="E164" s="43">
        <v>3</v>
      </c>
      <c r="F164" s="86">
        <v>4</v>
      </c>
      <c r="G164" s="63">
        <v>5</v>
      </c>
    </row>
    <row r="165" spans="1:7">
      <c r="A165" s="17">
        <v>32211</v>
      </c>
      <c r="B165" s="18" t="s">
        <v>61</v>
      </c>
      <c r="C165" s="19">
        <v>0</v>
      </c>
      <c r="D165" s="68">
        <v>2000</v>
      </c>
      <c r="E165" s="68">
        <v>0</v>
      </c>
      <c r="F165" s="21" t="e">
        <f>(E165/C165)*100</f>
        <v>#DIV/0!</v>
      </c>
      <c r="G165" s="51">
        <f>E165/D165*100</f>
        <v>0</v>
      </c>
    </row>
    <row r="166" spans="1:7">
      <c r="A166" s="17">
        <v>32321</v>
      </c>
      <c r="B166" s="18" t="s">
        <v>59</v>
      </c>
      <c r="C166" s="19">
        <v>0</v>
      </c>
      <c r="D166" s="68">
        <v>4000</v>
      </c>
      <c r="E166" s="68">
        <v>0</v>
      </c>
      <c r="F166" s="21" t="e">
        <f t="shared" ref="F166:F172" si="28">(E166/C166)*100</f>
        <v>#DIV/0!</v>
      </c>
      <c r="G166" s="51">
        <f t="shared" ref="G166:G172" si="29">E166/D166*100</f>
        <v>0</v>
      </c>
    </row>
    <row r="167" spans="1:7">
      <c r="A167" s="17">
        <v>32931</v>
      </c>
      <c r="B167" s="18" t="s">
        <v>18</v>
      </c>
      <c r="C167" s="19">
        <v>663.61</v>
      </c>
      <c r="D167" s="68">
        <v>1725</v>
      </c>
      <c r="E167" s="68">
        <v>0</v>
      </c>
      <c r="F167" s="21">
        <f t="shared" si="28"/>
        <v>0</v>
      </c>
      <c r="G167" s="51">
        <f t="shared" si="29"/>
        <v>0</v>
      </c>
    </row>
    <row r="168" spans="1:7">
      <c r="A168" s="17">
        <v>37229</v>
      </c>
      <c r="B168" s="18" t="s">
        <v>65</v>
      </c>
      <c r="C168" s="19">
        <v>0</v>
      </c>
      <c r="D168" s="68">
        <v>13275</v>
      </c>
      <c r="E168" s="68">
        <v>0</v>
      </c>
      <c r="F168" s="21" t="e">
        <f t="shared" si="28"/>
        <v>#DIV/0!</v>
      </c>
      <c r="G168" s="51">
        <f t="shared" si="29"/>
        <v>0</v>
      </c>
    </row>
    <row r="169" spans="1:7">
      <c r="A169" s="17">
        <v>32999</v>
      </c>
      <c r="B169" s="20" t="s">
        <v>23</v>
      </c>
      <c r="C169" s="78">
        <v>0</v>
      </c>
      <c r="D169" s="68">
        <v>6106</v>
      </c>
      <c r="E169" s="68">
        <v>0</v>
      </c>
      <c r="F169" s="21" t="e">
        <f t="shared" si="28"/>
        <v>#DIV/0!</v>
      </c>
      <c r="G169" s="51">
        <f t="shared" si="29"/>
        <v>0</v>
      </c>
    </row>
    <row r="170" spans="1:7">
      <c r="A170" s="17">
        <v>42411</v>
      </c>
      <c r="B170" s="18" t="s">
        <v>41</v>
      </c>
      <c r="C170" s="19">
        <v>0</v>
      </c>
      <c r="D170" s="68">
        <v>664</v>
      </c>
      <c r="E170" s="68">
        <v>0</v>
      </c>
      <c r="F170" s="21" t="e">
        <f t="shared" si="28"/>
        <v>#DIV/0!</v>
      </c>
      <c r="G170" s="51">
        <f t="shared" si="29"/>
        <v>0</v>
      </c>
    </row>
    <row r="171" spans="1:7">
      <c r="A171" s="17">
        <v>32349</v>
      </c>
      <c r="B171" s="18" t="s">
        <v>9</v>
      </c>
      <c r="C171" s="19">
        <v>0</v>
      </c>
      <c r="D171" s="68">
        <v>6000</v>
      </c>
      <c r="E171" s="68">
        <v>2024.68</v>
      </c>
      <c r="F171" s="21" t="e">
        <f t="shared" si="28"/>
        <v>#DIV/0!</v>
      </c>
      <c r="G171" s="51">
        <f t="shared" si="29"/>
        <v>33.744666666666667</v>
      </c>
    </row>
    <row r="172" spans="1:7">
      <c r="A172" s="33" t="s">
        <v>37</v>
      </c>
      <c r="B172" s="36"/>
      <c r="C172" s="35">
        <f>SUM(C165:C171)</f>
        <v>663.61</v>
      </c>
      <c r="D172" s="35">
        <f t="shared" ref="D172:E172" si="30">SUM(D165:D171)</f>
        <v>33770</v>
      </c>
      <c r="E172" s="35">
        <f t="shared" si="30"/>
        <v>2024.68</v>
      </c>
      <c r="F172" s="84">
        <f t="shared" si="28"/>
        <v>305.1008875695062</v>
      </c>
      <c r="G172" s="52">
        <f t="shared" si="29"/>
        <v>5.9954989635771394</v>
      </c>
    </row>
    <row r="173" spans="1:7">
      <c r="A173" s="11"/>
      <c r="B173" s="10"/>
      <c r="C173" s="13"/>
      <c r="D173" s="13"/>
      <c r="E173" s="13"/>
      <c r="F173" s="84"/>
    </row>
    <row r="174" spans="1:7">
      <c r="A174" s="155" t="s">
        <v>38</v>
      </c>
      <c r="B174" s="156"/>
      <c r="C174" s="157">
        <f>C120+C137+C150+C159+C172</f>
        <v>5464.3870289999331</v>
      </c>
      <c r="D174" s="157">
        <f>D172+D159+D150+D137+D120</f>
        <v>64078.21</v>
      </c>
      <c r="E174" s="157">
        <f>E172+E159+E150+E137+E120</f>
        <v>10911.86</v>
      </c>
      <c r="F174" s="158">
        <f t="shared" ref="F174" si="31">(E174/C174)*100</f>
        <v>199.69046742278499</v>
      </c>
      <c r="G174" s="159">
        <f>E174/D174*100</f>
        <v>17.028971314897841</v>
      </c>
    </row>
    <row r="175" spans="1:7">
      <c r="A175" s="32"/>
      <c r="B175" s="64"/>
      <c r="C175" s="79"/>
      <c r="D175" s="40"/>
      <c r="E175" s="40"/>
      <c r="F175" s="149"/>
      <c r="G175" s="58"/>
    </row>
    <row r="176" spans="1:7">
      <c r="A176" s="32"/>
      <c r="B176" s="64"/>
      <c r="C176" s="79"/>
      <c r="D176" s="40"/>
      <c r="E176" s="40"/>
      <c r="F176" s="40"/>
      <c r="G176" s="58"/>
    </row>
    <row r="177" spans="1:7" ht="19.5">
      <c r="A177" s="29" t="s">
        <v>74</v>
      </c>
      <c r="B177" s="30" t="s">
        <v>75</v>
      </c>
      <c r="C177" s="75"/>
      <c r="D177" s="13"/>
      <c r="E177" s="13"/>
      <c r="F177" s="13"/>
    </row>
    <row r="178" spans="1:7" ht="15.75">
      <c r="A178" s="12" t="s">
        <v>76</v>
      </c>
      <c r="B178" s="10"/>
      <c r="C178" s="13"/>
      <c r="D178" s="13"/>
      <c r="E178" s="13"/>
      <c r="F178" s="13"/>
    </row>
    <row r="179" spans="1:7" ht="45">
      <c r="A179" s="3" t="s">
        <v>1</v>
      </c>
      <c r="B179" s="2" t="s">
        <v>0</v>
      </c>
      <c r="C179" s="72" t="s">
        <v>53</v>
      </c>
      <c r="D179" s="4" t="s">
        <v>160</v>
      </c>
      <c r="E179" s="4" t="s">
        <v>161</v>
      </c>
      <c r="F179" s="57" t="s">
        <v>101</v>
      </c>
      <c r="G179" s="57" t="s">
        <v>100</v>
      </c>
    </row>
    <row r="180" spans="1:7">
      <c r="A180" s="48"/>
      <c r="B180" s="49"/>
      <c r="C180" s="80">
        <v>1</v>
      </c>
      <c r="D180" s="43">
        <v>2</v>
      </c>
      <c r="E180" s="43">
        <v>3</v>
      </c>
      <c r="F180" s="86">
        <v>4</v>
      </c>
      <c r="G180" s="63">
        <v>5</v>
      </c>
    </row>
    <row r="181" spans="1:7">
      <c r="A181" s="17">
        <v>42212</v>
      </c>
      <c r="B181" s="18" t="s">
        <v>166</v>
      </c>
      <c r="C181" s="19">
        <v>0</v>
      </c>
      <c r="D181" s="19">
        <v>1269.8499999999999</v>
      </c>
      <c r="E181" s="19">
        <v>0</v>
      </c>
      <c r="F181" s="19">
        <f>(E181/D181)*100</f>
        <v>0</v>
      </c>
      <c r="G181" s="51"/>
    </row>
    <row r="182" spans="1:7">
      <c r="A182" s="17">
        <v>32221</v>
      </c>
      <c r="B182" s="18" t="s">
        <v>5</v>
      </c>
      <c r="C182" s="19">
        <v>860.53</v>
      </c>
      <c r="D182" s="19"/>
      <c r="E182" s="19"/>
      <c r="F182" s="19"/>
      <c r="G182" s="51"/>
    </row>
    <row r="183" spans="1:7">
      <c r="A183" s="33" t="s">
        <v>38</v>
      </c>
      <c r="B183" s="36"/>
      <c r="C183" s="35">
        <f>SUM(C181:C182)</f>
        <v>860.53</v>
      </c>
      <c r="D183" s="35">
        <f>SUM(D181)</f>
        <v>1269.8499999999999</v>
      </c>
      <c r="E183" s="19">
        <v>0</v>
      </c>
      <c r="F183" s="19">
        <f>(E183/D183)*100</f>
        <v>0</v>
      </c>
      <c r="G183" s="52">
        <f>E183/D183*100</f>
        <v>0</v>
      </c>
    </row>
    <row r="184" spans="1:7">
      <c r="A184" s="32"/>
      <c r="B184" s="39"/>
      <c r="C184" s="40"/>
      <c r="D184" s="40"/>
      <c r="E184" s="40"/>
      <c r="F184" s="40"/>
      <c r="G184" s="58"/>
    </row>
    <row r="185" spans="1:7">
      <c r="A185" s="32"/>
      <c r="B185" s="39"/>
      <c r="C185" s="40"/>
      <c r="D185" s="40"/>
      <c r="E185" s="40"/>
      <c r="F185" s="40"/>
      <c r="G185" s="58"/>
    </row>
    <row r="186" spans="1:7" ht="15.75">
      <c r="A186" s="12" t="s">
        <v>90</v>
      </c>
      <c r="B186" s="10"/>
      <c r="C186" s="13"/>
      <c r="D186" s="13"/>
      <c r="E186" s="13"/>
      <c r="F186" s="13"/>
    </row>
    <row r="187" spans="1:7" ht="45">
      <c r="A187" s="3" t="s">
        <v>1</v>
      </c>
      <c r="B187" s="2" t="s">
        <v>0</v>
      </c>
      <c r="C187" s="72" t="s">
        <v>53</v>
      </c>
      <c r="D187" s="4" t="s">
        <v>160</v>
      </c>
      <c r="E187" s="4" t="s">
        <v>161</v>
      </c>
      <c r="F187" s="57" t="s">
        <v>101</v>
      </c>
      <c r="G187" s="57" t="s">
        <v>100</v>
      </c>
    </row>
    <row r="188" spans="1:7">
      <c r="A188" s="48"/>
      <c r="B188" s="49"/>
      <c r="C188" s="80">
        <v>1</v>
      </c>
      <c r="D188" s="43">
        <v>2</v>
      </c>
      <c r="E188" s="43">
        <v>3</v>
      </c>
      <c r="F188" s="86">
        <v>4</v>
      </c>
      <c r="G188" s="63">
        <v>5</v>
      </c>
    </row>
    <row r="189" spans="1:7">
      <c r="A189" s="17">
        <v>32221</v>
      </c>
      <c r="B189" s="18" t="s">
        <v>5</v>
      </c>
      <c r="C189" s="19">
        <v>7880.62</v>
      </c>
      <c r="D189" s="19">
        <v>1500</v>
      </c>
      <c r="E189" s="19">
        <v>142.75</v>
      </c>
      <c r="F189" s="19">
        <f>(E189/C189)*100</f>
        <v>1.8114057015818554</v>
      </c>
      <c r="G189" s="51">
        <f>E189/D189*100</f>
        <v>9.5166666666666657</v>
      </c>
    </row>
    <row r="190" spans="1:7">
      <c r="A190" s="33" t="s">
        <v>38</v>
      </c>
      <c r="B190" s="36"/>
      <c r="C190" s="35">
        <f>SUM(C189)</f>
        <v>7880.62</v>
      </c>
      <c r="D190" s="35">
        <f>SUM(D189)</f>
        <v>1500</v>
      </c>
      <c r="E190" s="35">
        <f>SUM(E189)</f>
        <v>142.75</v>
      </c>
      <c r="F190" s="35">
        <f>(E190/C190)*100</f>
        <v>1.8114057015818554</v>
      </c>
      <c r="G190" s="52">
        <f>E190/D190*100</f>
        <v>9.5166666666666657</v>
      </c>
    </row>
    <row r="191" spans="1:7">
      <c r="A191" s="32"/>
      <c r="B191" s="39"/>
      <c r="C191" s="40"/>
      <c r="D191" s="40"/>
      <c r="E191" s="40"/>
      <c r="F191" s="35"/>
      <c r="G191" s="58"/>
    </row>
    <row r="192" spans="1:7">
      <c r="A192" s="155" t="s">
        <v>38</v>
      </c>
      <c r="B192" s="160"/>
      <c r="C192" s="157">
        <f>C183+C190</f>
        <v>8741.15</v>
      </c>
      <c r="D192" s="157">
        <f>D190+D183</f>
        <v>2769.85</v>
      </c>
      <c r="E192" s="157">
        <f>E190+E183</f>
        <v>142.75</v>
      </c>
      <c r="F192" s="157">
        <f t="shared" ref="F192" si="32">(E192/C192)*100</f>
        <v>1.6330803155191249</v>
      </c>
      <c r="G192" s="159">
        <f>E192/D192*100</f>
        <v>5.1537086845858084</v>
      </c>
    </row>
    <row r="193" spans="1:7">
      <c r="A193" s="32"/>
      <c r="B193" s="38"/>
      <c r="C193" s="26"/>
      <c r="D193" s="40"/>
      <c r="E193" s="40"/>
      <c r="F193" s="40"/>
      <c r="G193" s="58"/>
    </row>
    <row r="194" spans="1:7">
      <c r="A194" s="32"/>
      <c r="B194" s="38"/>
      <c r="C194" s="26"/>
      <c r="D194" s="40"/>
      <c r="E194" s="40"/>
      <c r="F194" s="40"/>
      <c r="G194" s="58"/>
    </row>
    <row r="195" spans="1:7">
      <c r="A195" s="32"/>
      <c r="B195" s="38"/>
      <c r="C195" s="26"/>
      <c r="D195" s="40"/>
      <c r="E195" s="40"/>
      <c r="F195" s="40"/>
      <c r="G195" s="58"/>
    </row>
    <row r="196" spans="1:7">
      <c r="A196" s="32"/>
      <c r="B196" s="38"/>
      <c r="C196" s="26"/>
      <c r="D196" s="40"/>
      <c r="E196" s="40"/>
      <c r="F196" s="40"/>
      <c r="G196" s="58"/>
    </row>
    <row r="197" spans="1:7">
      <c r="A197" s="32"/>
      <c r="B197" s="38"/>
      <c r="C197" s="26"/>
      <c r="D197" s="40"/>
      <c r="E197" s="40"/>
      <c r="F197" s="40"/>
      <c r="G197" s="58"/>
    </row>
    <row r="198" spans="1:7">
      <c r="A198" s="32"/>
      <c r="B198" s="64"/>
      <c r="C198" s="79"/>
      <c r="D198" s="40"/>
      <c r="E198" s="40"/>
      <c r="F198" s="40"/>
      <c r="G198" s="58"/>
    </row>
    <row r="199" spans="1:7" ht="19.5">
      <c r="A199" s="29" t="s">
        <v>71</v>
      </c>
      <c r="B199" s="30" t="s">
        <v>73</v>
      </c>
      <c r="C199" s="75"/>
      <c r="D199" s="13"/>
      <c r="E199" s="13"/>
      <c r="F199" s="13"/>
    </row>
    <row r="200" spans="1:7" ht="15.75">
      <c r="A200" s="12" t="s">
        <v>72</v>
      </c>
      <c r="B200" s="10"/>
      <c r="C200" s="13"/>
      <c r="D200" s="13"/>
      <c r="E200" s="13"/>
      <c r="F200" s="13"/>
    </row>
    <row r="201" spans="1:7" ht="45">
      <c r="A201" s="3" t="s">
        <v>1</v>
      </c>
      <c r="B201" s="2" t="s">
        <v>0</v>
      </c>
      <c r="C201" s="72" t="s">
        <v>53</v>
      </c>
      <c r="D201" s="4" t="s">
        <v>160</v>
      </c>
      <c r="E201" s="4" t="s">
        <v>161</v>
      </c>
      <c r="F201" s="57" t="s">
        <v>101</v>
      </c>
      <c r="G201" s="57" t="s">
        <v>100</v>
      </c>
    </row>
    <row r="202" spans="1:7">
      <c r="A202" s="48"/>
      <c r="B202" s="49"/>
      <c r="C202" s="80">
        <v>1</v>
      </c>
      <c r="D202" s="43">
        <v>2</v>
      </c>
      <c r="E202" s="43">
        <v>3</v>
      </c>
      <c r="F202" s="86">
        <v>4</v>
      </c>
      <c r="G202" s="63">
        <v>5</v>
      </c>
    </row>
    <row r="203" spans="1:7">
      <c r="A203" s="17">
        <v>37219</v>
      </c>
      <c r="B203" s="18" t="s">
        <v>91</v>
      </c>
      <c r="C203" s="19">
        <f>34636.04/7.5345</f>
        <v>4596.9925011613241</v>
      </c>
      <c r="D203" s="19">
        <v>0</v>
      </c>
      <c r="E203" s="19">
        <v>0</v>
      </c>
      <c r="F203" s="19">
        <f>(E203/C203)*100</f>
        <v>0</v>
      </c>
      <c r="G203" s="51" t="e">
        <f>E203/D203*100</f>
        <v>#DIV/0!</v>
      </c>
    </row>
    <row r="204" spans="1:7">
      <c r="A204" s="33" t="s">
        <v>38</v>
      </c>
      <c r="B204" s="36"/>
      <c r="C204" s="35">
        <f>34636.04/7.5345</f>
        <v>4596.9925011613241</v>
      </c>
      <c r="D204" s="35">
        <f>SUM(D203)</f>
        <v>0</v>
      </c>
      <c r="E204" s="35">
        <f t="shared" ref="E204" si="33">SUM(E203)</f>
        <v>0</v>
      </c>
      <c r="F204" s="19">
        <f>(E204/C204)*100</f>
        <v>0</v>
      </c>
      <c r="G204" s="52" t="e">
        <f>E204/D204*100</f>
        <v>#DIV/0!</v>
      </c>
    </row>
    <row r="205" spans="1:7">
      <c r="A205" s="32"/>
      <c r="B205" s="64"/>
      <c r="C205" s="79"/>
      <c r="D205" s="40"/>
      <c r="E205" s="40"/>
      <c r="F205" s="40"/>
      <c r="G205" s="58"/>
    </row>
    <row r="206" spans="1:7">
      <c r="A206" s="32"/>
      <c r="B206" s="64"/>
      <c r="C206" s="79"/>
      <c r="D206" s="40"/>
      <c r="E206" s="40"/>
      <c r="F206" s="40"/>
      <c r="G206" s="58"/>
    </row>
    <row r="207" spans="1:7" ht="19.5">
      <c r="A207" s="29" t="s">
        <v>68</v>
      </c>
      <c r="B207" s="30" t="s">
        <v>69</v>
      </c>
      <c r="C207" s="75"/>
      <c r="D207" s="13"/>
      <c r="E207" s="13"/>
      <c r="F207" s="13"/>
    </row>
    <row r="208" spans="1:7" ht="15.75">
      <c r="A208" s="12" t="s">
        <v>32</v>
      </c>
      <c r="B208" s="10"/>
      <c r="C208" s="13"/>
      <c r="D208" s="13"/>
      <c r="E208" s="13"/>
      <c r="F208" s="13"/>
    </row>
    <row r="209" spans="1:13" ht="45">
      <c r="A209" s="3" t="s">
        <v>1</v>
      </c>
      <c r="B209" s="2" t="s">
        <v>0</v>
      </c>
      <c r="C209" s="72" t="s">
        <v>53</v>
      </c>
      <c r="D209" s="4" t="s">
        <v>160</v>
      </c>
      <c r="E209" s="4" t="s">
        <v>161</v>
      </c>
      <c r="F209" s="57" t="s">
        <v>101</v>
      </c>
      <c r="G209" s="57" t="s">
        <v>100</v>
      </c>
    </row>
    <row r="210" spans="1:13">
      <c r="A210" s="48"/>
      <c r="B210" s="49"/>
      <c r="C210" s="80">
        <v>1</v>
      </c>
      <c r="D210" s="43">
        <v>2</v>
      </c>
      <c r="E210" s="43">
        <v>3</v>
      </c>
      <c r="F210" s="86">
        <v>4</v>
      </c>
      <c r="G210" s="63">
        <v>5</v>
      </c>
    </row>
    <row r="211" spans="1:13">
      <c r="A211" s="17">
        <v>32224</v>
      </c>
      <c r="B211" s="18" t="s">
        <v>70</v>
      </c>
      <c r="C211" s="19">
        <v>0</v>
      </c>
      <c r="D211" s="19">
        <v>277.38</v>
      </c>
      <c r="E211" s="19">
        <v>0</v>
      </c>
      <c r="F211" s="19" t="e">
        <f>(E211/C211)*100</f>
        <v>#DIV/0!</v>
      </c>
      <c r="G211" s="51">
        <f>E211/D211*100</f>
        <v>0</v>
      </c>
    </row>
    <row r="212" spans="1:13" s="10" customFormat="1">
      <c r="A212" s="33" t="s">
        <v>38</v>
      </c>
      <c r="B212" s="36"/>
      <c r="C212" s="35">
        <f>SUM(C211)</f>
        <v>0</v>
      </c>
      <c r="D212" s="35">
        <f>SUM(D211)</f>
        <v>277.38</v>
      </c>
      <c r="E212" s="35">
        <f t="shared" ref="E212" si="34">SUM(E211)</f>
        <v>0</v>
      </c>
      <c r="F212" s="35" t="e">
        <f>(E212/C212)*100</f>
        <v>#DIV/0!</v>
      </c>
      <c r="G212" s="52">
        <f>E212/D212*100</f>
        <v>0</v>
      </c>
      <c r="L212" s="13"/>
      <c r="M212" s="13"/>
    </row>
    <row r="213" spans="1:13" s="10" customFormat="1">
      <c r="A213" s="32"/>
      <c r="B213" s="64"/>
      <c r="C213" s="79"/>
      <c r="D213" s="40"/>
      <c r="E213" s="40"/>
      <c r="F213" s="40"/>
      <c r="G213" s="58"/>
      <c r="L213" s="13"/>
      <c r="M213" s="13"/>
    </row>
    <row r="214" spans="1:13" s="10" customFormat="1">
      <c r="A214" s="32"/>
      <c r="B214" s="64"/>
      <c r="C214" s="79"/>
      <c r="D214" s="40"/>
      <c r="E214" s="40"/>
      <c r="F214" s="40"/>
      <c r="G214" s="58"/>
      <c r="L214" s="13"/>
      <c r="M214" s="13"/>
    </row>
    <row r="215" spans="1:13" s="10" customFormat="1" ht="15.75">
      <c r="A215" s="12" t="s">
        <v>25</v>
      </c>
      <c r="C215" s="13"/>
      <c r="D215" s="13"/>
      <c r="E215" s="13"/>
      <c r="F215" s="13"/>
      <c r="G215" s="6"/>
      <c r="L215" s="13"/>
      <c r="M215" s="13"/>
    </row>
    <row r="216" spans="1:13" ht="45">
      <c r="A216" s="3" t="s">
        <v>1</v>
      </c>
      <c r="B216" s="2" t="s">
        <v>0</v>
      </c>
      <c r="C216" s="72" t="s">
        <v>53</v>
      </c>
      <c r="D216" s="4" t="s">
        <v>160</v>
      </c>
      <c r="E216" s="4" t="s">
        <v>161</v>
      </c>
      <c r="F216" s="57" t="s">
        <v>101</v>
      </c>
      <c r="G216" s="57" t="s">
        <v>100</v>
      </c>
    </row>
    <row r="217" spans="1:13">
      <c r="A217" s="48"/>
      <c r="B217" s="49"/>
      <c r="C217" s="80">
        <v>1</v>
      </c>
      <c r="D217" s="43">
        <v>2</v>
      </c>
      <c r="E217" s="43">
        <v>3</v>
      </c>
      <c r="F217" s="86">
        <v>4</v>
      </c>
      <c r="G217" s="63">
        <v>5</v>
      </c>
    </row>
    <row r="218" spans="1:13" ht="33" customHeight="1">
      <c r="A218" s="17">
        <v>32224</v>
      </c>
      <c r="B218" s="18" t="s">
        <v>70</v>
      </c>
      <c r="C218" s="19">
        <v>192.35</v>
      </c>
      <c r="D218" s="19">
        <v>233.74</v>
      </c>
      <c r="E218" s="19">
        <v>136.37</v>
      </c>
      <c r="F218" s="19">
        <f>(E218/C218)*100</f>
        <v>70.896802703405257</v>
      </c>
      <c r="G218" s="51">
        <f>E218/D218*100</f>
        <v>58.342602892102335</v>
      </c>
    </row>
    <row r="219" spans="1:13">
      <c r="A219" s="33" t="s">
        <v>38</v>
      </c>
      <c r="B219" s="36"/>
      <c r="C219" s="35">
        <f>SUM(C218)</f>
        <v>192.35</v>
      </c>
      <c r="D219" s="35">
        <f>SUM(D218)</f>
        <v>233.74</v>
      </c>
      <c r="E219" s="35">
        <f>SUM(E218)</f>
        <v>136.37</v>
      </c>
      <c r="F219" s="35">
        <f>(E219/C219)*100</f>
        <v>70.896802703405257</v>
      </c>
      <c r="G219" s="52">
        <f>E219/D219*100</f>
        <v>58.342602892102335</v>
      </c>
    </row>
    <row r="220" spans="1:13">
      <c r="A220" s="32"/>
      <c r="B220" s="39"/>
      <c r="C220" s="40"/>
      <c r="D220" s="40"/>
      <c r="E220" s="40"/>
      <c r="F220" s="40"/>
      <c r="G220" s="58"/>
    </row>
    <row r="221" spans="1:13">
      <c r="A221" s="32"/>
      <c r="B221" s="39"/>
      <c r="C221" s="40"/>
      <c r="D221" s="40"/>
      <c r="E221" s="40"/>
      <c r="F221" s="40"/>
      <c r="G221" s="58"/>
    </row>
    <row r="222" spans="1:13" ht="15.75">
      <c r="A222" s="12" t="s">
        <v>93</v>
      </c>
      <c r="B222" s="10"/>
      <c r="C222" s="13"/>
      <c r="D222" s="13"/>
      <c r="E222" s="13"/>
      <c r="F222" s="13"/>
    </row>
    <row r="223" spans="1:13" ht="45">
      <c r="A223" s="3" t="s">
        <v>1</v>
      </c>
      <c r="B223" s="2" t="s">
        <v>0</v>
      </c>
      <c r="C223" s="72" t="s">
        <v>53</v>
      </c>
      <c r="D223" s="4" t="s">
        <v>160</v>
      </c>
      <c r="E223" s="4" t="s">
        <v>161</v>
      </c>
      <c r="F223" s="57" t="s">
        <v>101</v>
      </c>
      <c r="G223" s="57" t="s">
        <v>100</v>
      </c>
    </row>
    <row r="224" spans="1:13">
      <c r="A224" s="48"/>
      <c r="B224" s="49"/>
      <c r="C224" s="80">
        <v>1</v>
      </c>
      <c r="D224" s="43">
        <v>2</v>
      </c>
      <c r="E224" s="43">
        <v>3</v>
      </c>
      <c r="F224" s="86">
        <v>4</v>
      </c>
      <c r="G224" s="63">
        <v>5</v>
      </c>
    </row>
    <row r="225" spans="1:7">
      <c r="A225" s="17">
        <v>32224</v>
      </c>
      <c r="B225" s="18" t="s">
        <v>70</v>
      </c>
      <c r="C225" s="19">
        <v>1521.02</v>
      </c>
      <c r="D225" s="19">
        <v>2039.03</v>
      </c>
      <c r="E225" s="19">
        <v>1426.97</v>
      </c>
      <c r="F225" s="19">
        <f>(E225/C225)*100</f>
        <v>93.816649353723164</v>
      </c>
      <c r="G225" s="51">
        <f>E225/D225*100</f>
        <v>69.982785932526753</v>
      </c>
    </row>
    <row r="226" spans="1:7">
      <c r="A226" s="33" t="s">
        <v>38</v>
      </c>
      <c r="B226" s="36"/>
      <c r="C226" s="19">
        <f>SUM(C225)</f>
        <v>1521.02</v>
      </c>
      <c r="D226" s="35">
        <f>SUM(D225)</f>
        <v>2039.03</v>
      </c>
      <c r="E226" s="35">
        <f>SUM(E225)</f>
        <v>1426.97</v>
      </c>
      <c r="F226" s="35">
        <f>(E226/C226)*100</f>
        <v>93.816649353723164</v>
      </c>
      <c r="G226" s="52">
        <f>E226/D226*100</f>
        <v>69.982785932526753</v>
      </c>
    </row>
    <row r="227" spans="1:7">
      <c r="A227" s="32"/>
      <c r="B227" s="39"/>
      <c r="C227" s="40"/>
      <c r="D227" s="40"/>
      <c r="E227" s="40"/>
      <c r="F227" s="19"/>
      <c r="G227" s="58"/>
    </row>
    <row r="228" spans="1:7">
      <c r="A228" s="155" t="s">
        <v>38</v>
      </c>
      <c r="B228" s="160"/>
      <c r="C228" s="157">
        <f>C226+C219+C212</f>
        <v>1713.37</v>
      </c>
      <c r="D228" s="157">
        <f>D212+D219+D226</f>
        <v>2550.15</v>
      </c>
      <c r="E228" s="157">
        <f>E212+E219+E226</f>
        <v>1563.3400000000001</v>
      </c>
      <c r="F228" s="159">
        <f t="shared" ref="F228" si="35">(E228/C228)*100</f>
        <v>91.243572608368311</v>
      </c>
      <c r="G228" s="159">
        <f>E228/D228*100</f>
        <v>61.303844871870282</v>
      </c>
    </row>
    <row r="229" spans="1:7">
      <c r="A229" s="32"/>
      <c r="B229" s="39"/>
      <c r="C229" s="40"/>
      <c r="D229" s="40"/>
      <c r="E229" s="40"/>
      <c r="F229" s="40"/>
      <c r="G229" s="58"/>
    </row>
    <row r="230" spans="1:7">
      <c r="A230" s="32"/>
      <c r="B230" s="64"/>
      <c r="C230" s="79"/>
      <c r="D230" s="40"/>
      <c r="E230" s="40"/>
      <c r="F230" s="40"/>
      <c r="G230" s="58"/>
    </row>
    <row r="231" spans="1:7" ht="19.5">
      <c r="A231" s="29" t="s">
        <v>66</v>
      </c>
      <c r="B231" s="30" t="s">
        <v>67</v>
      </c>
      <c r="C231" s="75"/>
      <c r="D231" s="13"/>
      <c r="E231" s="13"/>
      <c r="F231" s="13"/>
    </row>
    <row r="232" spans="1:7" ht="15.75">
      <c r="A232" s="12" t="s">
        <v>25</v>
      </c>
      <c r="B232" s="10"/>
      <c r="C232" s="13"/>
      <c r="D232" s="13"/>
      <c r="E232" s="13"/>
      <c r="F232" s="13"/>
    </row>
    <row r="233" spans="1:7" ht="45">
      <c r="A233" s="3" t="s">
        <v>1</v>
      </c>
      <c r="B233" s="2" t="s">
        <v>0</v>
      </c>
      <c r="C233" s="72" t="s">
        <v>53</v>
      </c>
      <c r="D233" s="4" t="s">
        <v>160</v>
      </c>
      <c r="E233" s="4" t="s">
        <v>161</v>
      </c>
      <c r="F233" s="57" t="s">
        <v>101</v>
      </c>
      <c r="G233" s="57" t="s">
        <v>100</v>
      </c>
    </row>
    <row r="234" spans="1:7">
      <c r="A234" s="48"/>
      <c r="B234" s="49"/>
      <c r="C234" s="80">
        <v>1</v>
      </c>
      <c r="D234" s="43">
        <v>2</v>
      </c>
      <c r="E234" s="43">
        <v>3</v>
      </c>
      <c r="F234" s="86">
        <v>4</v>
      </c>
      <c r="G234" s="63">
        <v>5</v>
      </c>
    </row>
    <row r="235" spans="1:7">
      <c r="A235" s="17">
        <v>42411</v>
      </c>
      <c r="B235" s="18" t="s">
        <v>67</v>
      </c>
      <c r="C235" s="19">
        <v>33.78</v>
      </c>
      <c r="D235" s="19">
        <v>13275</v>
      </c>
      <c r="E235" s="19">
        <v>0</v>
      </c>
      <c r="F235" s="19">
        <f>(E235/C235)*100</f>
        <v>0</v>
      </c>
      <c r="G235" s="51">
        <f>E235/D235*100</f>
        <v>0</v>
      </c>
    </row>
    <row r="236" spans="1:7">
      <c r="A236" s="33" t="s">
        <v>38</v>
      </c>
      <c r="B236" s="36"/>
      <c r="C236" s="35">
        <f>SUM(C235)</f>
        <v>33.78</v>
      </c>
      <c r="D236" s="35">
        <f>SUM(D235:D235)</f>
        <v>13275</v>
      </c>
      <c r="E236" s="35">
        <f>SUM(E235:E235)</f>
        <v>0</v>
      </c>
      <c r="F236" s="35">
        <f>(E236/C236)*100</f>
        <v>0</v>
      </c>
      <c r="G236" s="52">
        <f>E236/D236*100</f>
        <v>0</v>
      </c>
    </row>
    <row r="237" spans="1:7">
      <c r="A237" s="32"/>
      <c r="B237" s="39"/>
      <c r="C237" s="40"/>
      <c r="D237" s="40"/>
      <c r="E237" s="40"/>
      <c r="F237" s="40"/>
      <c r="G237" s="58"/>
    </row>
    <row r="238" spans="1:7">
      <c r="A238" s="11"/>
      <c r="B238" s="10"/>
      <c r="C238" s="13"/>
      <c r="D238" s="13"/>
      <c r="E238" s="13"/>
      <c r="F238" s="13"/>
    </row>
    <row r="239" spans="1:7" ht="19.5">
      <c r="A239" s="29" t="s">
        <v>167</v>
      </c>
      <c r="B239" s="30" t="s">
        <v>168</v>
      </c>
      <c r="C239" s="75"/>
      <c r="D239" s="13"/>
      <c r="E239" s="13"/>
      <c r="F239" s="13"/>
    </row>
    <row r="240" spans="1:7" ht="15.75">
      <c r="A240" s="12" t="s">
        <v>22</v>
      </c>
      <c r="B240" s="10"/>
      <c r="C240" s="13"/>
      <c r="D240" s="13"/>
      <c r="E240" s="13"/>
      <c r="F240" s="13"/>
    </row>
    <row r="241" spans="1:7" ht="45">
      <c r="A241" s="3" t="s">
        <v>1</v>
      </c>
      <c r="B241" s="2" t="s">
        <v>0</v>
      </c>
      <c r="C241" s="72" t="s">
        <v>53</v>
      </c>
      <c r="D241" s="4" t="s">
        <v>160</v>
      </c>
      <c r="E241" s="4" t="s">
        <v>161</v>
      </c>
      <c r="F241" s="57" t="s">
        <v>101</v>
      </c>
      <c r="G241" s="57" t="s">
        <v>100</v>
      </c>
    </row>
    <row r="242" spans="1:7">
      <c r="A242" s="48"/>
      <c r="B242" s="49"/>
      <c r="C242" s="80">
        <v>1</v>
      </c>
      <c r="D242" s="43">
        <v>2</v>
      </c>
      <c r="E242" s="43">
        <v>3</v>
      </c>
      <c r="F242" s="86">
        <v>4</v>
      </c>
      <c r="G242" s="63">
        <v>5</v>
      </c>
    </row>
    <row r="243" spans="1:7">
      <c r="A243" s="17">
        <v>32372</v>
      </c>
      <c r="B243" s="18" t="s">
        <v>49</v>
      </c>
      <c r="C243" s="19">
        <v>0</v>
      </c>
      <c r="D243" s="19">
        <v>730.02</v>
      </c>
      <c r="E243" s="19">
        <v>464.56</v>
      </c>
      <c r="F243" s="19" t="e">
        <f>(E243/C243)*100</f>
        <v>#DIV/0!</v>
      </c>
      <c r="G243" s="51">
        <f>E243/D243*100</f>
        <v>63.636612695542595</v>
      </c>
    </row>
    <row r="244" spans="1:7">
      <c r="A244" s="33" t="s">
        <v>38</v>
      </c>
      <c r="B244" s="36"/>
      <c r="C244" s="35">
        <f>SUM(C243)</f>
        <v>0</v>
      </c>
      <c r="D244" s="35">
        <f>SUM(D243:D243)</f>
        <v>730.02</v>
      </c>
      <c r="E244" s="35">
        <f>SUM(E243:E243)</f>
        <v>464.56</v>
      </c>
      <c r="F244" s="35" t="e">
        <f>(E244/C244)*100</f>
        <v>#DIV/0!</v>
      </c>
      <c r="G244" s="52">
        <f>E244/D244*100</f>
        <v>63.636612695542595</v>
      </c>
    </row>
    <row r="245" spans="1:7">
      <c r="A245" s="11"/>
      <c r="B245" s="10"/>
      <c r="C245" s="13"/>
      <c r="D245" s="13"/>
      <c r="E245" s="13"/>
      <c r="F245" s="13"/>
    </row>
    <row r="246" spans="1:7">
      <c r="A246" s="11"/>
      <c r="B246" s="10"/>
      <c r="C246" s="13"/>
      <c r="D246" s="13"/>
      <c r="E246" s="13"/>
      <c r="F246" s="13"/>
    </row>
    <row r="247" spans="1:7" ht="19.5">
      <c r="A247" s="29" t="s">
        <v>169</v>
      </c>
      <c r="B247" s="30" t="s">
        <v>170</v>
      </c>
      <c r="C247" s="75"/>
      <c r="D247" s="13"/>
      <c r="E247" s="13"/>
      <c r="F247" s="13"/>
    </row>
    <row r="248" spans="1:7" ht="15.75">
      <c r="A248" s="12" t="s">
        <v>25</v>
      </c>
      <c r="B248" s="10"/>
      <c r="C248" s="13"/>
      <c r="D248" s="13"/>
      <c r="E248" s="13"/>
      <c r="F248" s="13"/>
    </row>
    <row r="249" spans="1:7" ht="45">
      <c r="A249" s="3" t="s">
        <v>1</v>
      </c>
      <c r="B249" s="2" t="s">
        <v>0</v>
      </c>
      <c r="C249" s="72" t="s">
        <v>53</v>
      </c>
      <c r="D249" s="4" t="s">
        <v>160</v>
      </c>
      <c r="E249" s="4" t="s">
        <v>161</v>
      </c>
      <c r="F249" s="57" t="s">
        <v>101</v>
      </c>
      <c r="G249" s="57" t="s">
        <v>100</v>
      </c>
    </row>
    <row r="250" spans="1:7">
      <c r="A250" s="48"/>
      <c r="B250" s="49"/>
      <c r="C250" s="80">
        <v>1</v>
      </c>
      <c r="D250" s="43">
        <v>2</v>
      </c>
      <c r="E250" s="43">
        <v>3</v>
      </c>
      <c r="F250" s="86">
        <v>4</v>
      </c>
      <c r="G250" s="63">
        <v>5</v>
      </c>
    </row>
    <row r="251" spans="1:7">
      <c r="A251" s="17">
        <v>32224</v>
      </c>
      <c r="B251" s="18" t="s">
        <v>70</v>
      </c>
      <c r="C251" s="19">
        <v>0</v>
      </c>
      <c r="D251" s="19">
        <v>28986.66</v>
      </c>
      <c r="E251" s="19">
        <v>23555.78</v>
      </c>
      <c r="F251" s="19" t="e">
        <f>(E251/C251)*100</f>
        <v>#DIV/0!</v>
      </c>
      <c r="G251" s="51">
        <f>E251/D251*100</f>
        <v>81.264209122403201</v>
      </c>
    </row>
    <row r="252" spans="1:7">
      <c r="A252" s="33" t="s">
        <v>38</v>
      </c>
      <c r="B252" s="36"/>
      <c r="C252" s="35">
        <f>SUM(C251)</f>
        <v>0</v>
      </c>
      <c r="D252" s="35">
        <f>SUM(D251:D251)</f>
        <v>28986.66</v>
      </c>
      <c r="E252" s="35">
        <f>SUM(E251:E251)</f>
        <v>23555.78</v>
      </c>
      <c r="F252" s="35" t="e">
        <f>(E252/C252)*100</f>
        <v>#DIV/0!</v>
      </c>
      <c r="G252" s="52">
        <f>E252/D252*100</f>
        <v>81.264209122403201</v>
      </c>
    </row>
    <row r="253" spans="1:7">
      <c r="A253" s="11"/>
      <c r="B253" s="10"/>
      <c r="C253" s="13"/>
      <c r="D253" s="13"/>
      <c r="E253" s="13"/>
      <c r="F253" s="13"/>
    </row>
    <row r="254" spans="1:7">
      <c r="A254" s="11"/>
      <c r="B254" s="10"/>
      <c r="C254" s="13"/>
      <c r="D254" s="13"/>
      <c r="E254" s="13"/>
      <c r="F254" s="13"/>
    </row>
    <row r="255" spans="1:7" ht="19.5">
      <c r="A255" s="29" t="s">
        <v>171</v>
      </c>
      <c r="B255" s="30" t="s">
        <v>172</v>
      </c>
      <c r="C255" s="75"/>
      <c r="D255" s="13"/>
      <c r="E255" s="13"/>
      <c r="F255" s="13"/>
    </row>
    <row r="256" spans="1:7" ht="15.75">
      <c r="A256" s="12" t="s">
        <v>25</v>
      </c>
      <c r="B256" s="10"/>
      <c r="C256" s="13"/>
      <c r="D256" s="13"/>
      <c r="E256" s="13"/>
      <c r="F256" s="13"/>
    </row>
    <row r="257" spans="1:7" ht="45">
      <c r="A257" s="3" t="s">
        <v>1</v>
      </c>
      <c r="B257" s="2" t="s">
        <v>0</v>
      </c>
      <c r="C257" s="72" t="s">
        <v>53</v>
      </c>
      <c r="D257" s="4" t="s">
        <v>160</v>
      </c>
      <c r="E257" s="4" t="s">
        <v>161</v>
      </c>
      <c r="F257" s="57" t="s">
        <v>101</v>
      </c>
      <c r="G257" s="57" t="s">
        <v>100</v>
      </c>
    </row>
    <row r="258" spans="1:7">
      <c r="A258" s="48"/>
      <c r="B258" s="49"/>
      <c r="C258" s="80">
        <v>1</v>
      </c>
      <c r="D258" s="43">
        <v>2</v>
      </c>
      <c r="E258" s="43">
        <v>3</v>
      </c>
      <c r="F258" s="86">
        <v>4</v>
      </c>
      <c r="G258" s="63">
        <v>5</v>
      </c>
    </row>
    <row r="259" spans="1:7">
      <c r="A259" s="17">
        <v>38129</v>
      </c>
      <c r="B259" s="18" t="s">
        <v>173</v>
      </c>
      <c r="C259" s="19">
        <v>0</v>
      </c>
      <c r="D259" s="19">
        <v>401.4</v>
      </c>
      <c r="E259" s="19">
        <v>397.03</v>
      </c>
      <c r="F259" s="19" t="e">
        <f>(E259/C259)*100</f>
        <v>#DIV/0!</v>
      </c>
      <c r="G259" s="51">
        <f>E259/D259*100</f>
        <v>98.91131041355257</v>
      </c>
    </row>
    <row r="260" spans="1:7">
      <c r="A260" s="33" t="s">
        <v>38</v>
      </c>
      <c r="B260" s="36"/>
      <c r="C260" s="35">
        <f>SUM(C259)</f>
        <v>0</v>
      </c>
      <c r="D260" s="35">
        <f>SUM(D259:D259)</f>
        <v>401.4</v>
      </c>
      <c r="E260" s="35">
        <f>SUM(E259:E259)</f>
        <v>397.03</v>
      </c>
      <c r="F260" s="35" t="e">
        <f>(E260/C260)*100</f>
        <v>#DIV/0!</v>
      </c>
      <c r="G260" s="52">
        <f>E260/D260*100</f>
        <v>98.91131041355257</v>
      </c>
    </row>
    <row r="261" spans="1:7">
      <c r="A261" s="11"/>
      <c r="B261" s="10"/>
      <c r="C261" s="13"/>
      <c r="D261" s="13"/>
      <c r="E261" s="13"/>
      <c r="F261" s="13"/>
    </row>
    <row r="262" spans="1:7">
      <c r="A262" s="11"/>
      <c r="B262" s="10"/>
      <c r="C262" s="13"/>
      <c r="D262" s="13"/>
      <c r="E262" s="13"/>
      <c r="F262" s="13"/>
    </row>
    <row r="263" spans="1:7" ht="19.5">
      <c r="A263" s="118">
        <v>4306</v>
      </c>
      <c r="B263" s="119" t="s">
        <v>174</v>
      </c>
      <c r="C263" s="120">
        <f>C277+C286+C293+C303</f>
        <v>15622.280570044462</v>
      </c>
      <c r="D263" s="120">
        <f>D277+D286+D293+D303</f>
        <v>20183.29</v>
      </c>
      <c r="E263" s="120">
        <f>E277+E286+E293+E303</f>
        <v>16961.800000000003</v>
      </c>
      <c r="F263" s="120">
        <f>E263/C263*100</f>
        <v>108.57441667335084</v>
      </c>
      <c r="G263" s="120">
        <f>E263/D263*100</f>
        <v>84.038826177496347</v>
      </c>
    </row>
    <row r="264" spans="1:7">
      <c r="A264" s="10"/>
      <c r="B264" s="10"/>
      <c r="C264" s="13"/>
      <c r="D264" s="13"/>
      <c r="E264" s="13"/>
      <c r="F264" s="13"/>
    </row>
    <row r="265" spans="1:7">
      <c r="A265" s="11"/>
      <c r="B265" s="10"/>
      <c r="C265" s="13"/>
      <c r="D265" s="13"/>
      <c r="E265" s="13"/>
      <c r="F265" s="13"/>
    </row>
    <row r="266" spans="1:7">
      <c r="A266" s="11"/>
      <c r="B266" s="10"/>
      <c r="C266" s="13"/>
      <c r="D266" s="13"/>
      <c r="E266" s="13"/>
      <c r="F266" s="13"/>
    </row>
    <row r="267" spans="1:7">
      <c r="A267" s="11"/>
      <c r="B267" s="10"/>
      <c r="C267" s="13"/>
      <c r="D267" s="13"/>
      <c r="E267" s="13"/>
      <c r="F267" s="13"/>
    </row>
    <row r="268" spans="1:7" ht="19.5">
      <c r="A268" s="29" t="s">
        <v>45</v>
      </c>
      <c r="B268" s="30" t="s">
        <v>175</v>
      </c>
      <c r="C268" s="75"/>
      <c r="D268" s="31"/>
      <c r="E268" s="13"/>
      <c r="F268" s="13"/>
    </row>
    <row r="269" spans="1:7" ht="15.75">
      <c r="A269" s="12" t="s">
        <v>44</v>
      </c>
      <c r="B269" s="10"/>
      <c r="C269" s="13"/>
      <c r="D269" s="13"/>
      <c r="E269" s="13"/>
      <c r="F269" s="13"/>
    </row>
    <row r="270" spans="1:7" ht="45">
      <c r="A270" s="3" t="s">
        <v>1</v>
      </c>
      <c r="B270" s="2" t="s">
        <v>0</v>
      </c>
      <c r="C270" s="72" t="s">
        <v>53</v>
      </c>
      <c r="D270" s="4" t="s">
        <v>160</v>
      </c>
      <c r="E270" s="4" t="s">
        <v>161</v>
      </c>
      <c r="F270" s="57" t="s">
        <v>101</v>
      </c>
      <c r="G270" s="57" t="s">
        <v>100</v>
      </c>
    </row>
    <row r="271" spans="1:7">
      <c r="A271" s="48"/>
      <c r="B271" s="49"/>
      <c r="C271" s="80">
        <v>1</v>
      </c>
      <c r="D271" s="43">
        <v>2</v>
      </c>
      <c r="E271" s="43">
        <v>3</v>
      </c>
      <c r="F271" s="86">
        <v>4</v>
      </c>
      <c r="G271" s="63">
        <v>5</v>
      </c>
    </row>
    <row r="272" spans="1:7">
      <c r="A272" s="17">
        <v>31111</v>
      </c>
      <c r="B272" s="18" t="s">
        <v>29</v>
      </c>
      <c r="C272" s="19">
        <v>8126.58</v>
      </c>
      <c r="D272" s="68">
        <v>8661.25</v>
      </c>
      <c r="E272" s="68">
        <v>6562.26</v>
      </c>
      <c r="F272" s="21">
        <f>(E272/C272)*100</f>
        <v>80.750574042217025</v>
      </c>
      <c r="G272" s="51">
        <f>E272/D272*100</f>
        <v>75.765738201760712</v>
      </c>
    </row>
    <row r="273" spans="1:7">
      <c r="A273" s="17">
        <v>31321</v>
      </c>
      <c r="B273" s="18" t="s">
        <v>34</v>
      </c>
      <c r="C273" s="19">
        <v>0</v>
      </c>
      <c r="D273" s="68">
        <v>0</v>
      </c>
      <c r="E273" s="68">
        <v>0</v>
      </c>
      <c r="F273" s="21" t="e">
        <f t="shared" ref="F273:F277" si="36">(E273/C273)*100</f>
        <v>#DIV/0!</v>
      </c>
      <c r="G273" s="51" t="e">
        <f t="shared" ref="G273:G276" si="37">E273/D273*100</f>
        <v>#DIV/0!</v>
      </c>
    </row>
    <row r="274" spans="1:7">
      <c r="A274" s="17">
        <v>31321</v>
      </c>
      <c r="B274" s="18" t="s">
        <v>30</v>
      </c>
      <c r="C274" s="19">
        <v>1340.890570044462</v>
      </c>
      <c r="D274" s="19">
        <v>0</v>
      </c>
      <c r="E274" s="19">
        <v>0</v>
      </c>
      <c r="F274" s="21">
        <f t="shared" si="36"/>
        <v>0</v>
      </c>
      <c r="G274" s="51" t="e">
        <f t="shared" si="37"/>
        <v>#DIV/0!</v>
      </c>
    </row>
    <row r="275" spans="1:7">
      <c r="A275" s="17">
        <v>31321</v>
      </c>
      <c r="B275" s="18" t="s">
        <v>30</v>
      </c>
      <c r="C275" s="19">
        <v>0</v>
      </c>
      <c r="D275" s="19">
        <v>0</v>
      </c>
      <c r="E275" s="19">
        <v>0</v>
      </c>
      <c r="F275" s="21" t="e">
        <f t="shared" si="36"/>
        <v>#DIV/0!</v>
      </c>
      <c r="G275" s="51" t="e">
        <f t="shared" si="37"/>
        <v>#DIV/0!</v>
      </c>
    </row>
    <row r="276" spans="1:7">
      <c r="A276" s="17">
        <v>31219</v>
      </c>
      <c r="B276" s="18" t="s">
        <v>26</v>
      </c>
      <c r="C276" s="19">
        <v>0</v>
      </c>
      <c r="D276" s="19">
        <v>0</v>
      </c>
      <c r="E276" s="19">
        <v>0</v>
      </c>
      <c r="F276" s="21" t="e">
        <f t="shared" si="36"/>
        <v>#DIV/0!</v>
      </c>
      <c r="G276" s="51" t="e">
        <f t="shared" si="37"/>
        <v>#DIV/0!</v>
      </c>
    </row>
    <row r="277" spans="1:7">
      <c r="A277" s="33" t="s">
        <v>37</v>
      </c>
      <c r="B277" s="36"/>
      <c r="C277" s="35">
        <f>SUM(C272:C276)</f>
        <v>9467.4705700444611</v>
      </c>
      <c r="D277" s="35">
        <f t="shared" ref="D277:E277" si="38">SUM(D272:D276)</f>
        <v>8661.25</v>
      </c>
      <c r="E277" s="35">
        <f t="shared" si="38"/>
        <v>6562.26</v>
      </c>
      <c r="F277" s="21">
        <f t="shared" si="36"/>
        <v>69.313761806277071</v>
      </c>
      <c r="G277" s="51">
        <f>E277/D277*100</f>
        <v>75.765738201760712</v>
      </c>
    </row>
    <row r="278" spans="1:7">
      <c r="A278" s="11"/>
      <c r="B278" s="10"/>
      <c r="C278" s="13"/>
      <c r="D278" s="13"/>
      <c r="E278" s="13"/>
      <c r="F278" s="13"/>
    </row>
    <row r="279" spans="1:7" ht="15.75">
      <c r="A279" s="12" t="s">
        <v>22</v>
      </c>
      <c r="B279" s="10"/>
      <c r="C279" s="13"/>
      <c r="D279" s="13"/>
      <c r="E279" s="13"/>
      <c r="F279" s="13"/>
    </row>
    <row r="280" spans="1:7" ht="45">
      <c r="A280" s="3" t="s">
        <v>1</v>
      </c>
      <c r="B280" s="2" t="s">
        <v>0</v>
      </c>
      <c r="C280" s="72" t="s">
        <v>53</v>
      </c>
      <c r="D280" s="4" t="s">
        <v>160</v>
      </c>
      <c r="E280" s="4" t="s">
        <v>161</v>
      </c>
      <c r="F280" s="57" t="s">
        <v>101</v>
      </c>
      <c r="G280" s="57" t="s">
        <v>100</v>
      </c>
    </row>
    <row r="281" spans="1:7">
      <c r="A281" s="48"/>
      <c r="B281" s="49"/>
      <c r="C281" s="80">
        <v>1</v>
      </c>
      <c r="D281" s="43">
        <v>2</v>
      </c>
      <c r="E281" s="43">
        <v>3</v>
      </c>
      <c r="F281" s="86">
        <v>4</v>
      </c>
      <c r="G281" s="63">
        <v>5</v>
      </c>
    </row>
    <row r="282" spans="1:7">
      <c r="A282" s="17">
        <v>31111</v>
      </c>
      <c r="B282" s="18" t="s">
        <v>29</v>
      </c>
      <c r="C282" s="123">
        <v>0</v>
      </c>
      <c r="D282" s="150">
        <v>4665.26</v>
      </c>
      <c r="E282" s="150">
        <v>4665.26</v>
      </c>
      <c r="F282" s="85" t="e">
        <f>(E282/C282)*100</f>
        <v>#DIV/0!</v>
      </c>
      <c r="G282" s="60">
        <f>(E281/D281)*100</f>
        <v>150</v>
      </c>
    </row>
    <row r="283" spans="1:7">
      <c r="A283" s="17">
        <v>32121</v>
      </c>
      <c r="B283" s="18" t="s">
        <v>31</v>
      </c>
      <c r="C283" s="19">
        <v>1168.25</v>
      </c>
      <c r="D283" s="68">
        <v>1339.83</v>
      </c>
      <c r="E283" s="68">
        <v>1203.51</v>
      </c>
      <c r="F283" s="72">
        <f t="shared" ref="F283:F286" si="39">(E283/C283)*100</f>
        <v>103.0181895998288</v>
      </c>
      <c r="G283" s="51">
        <f>E283/D283*100</f>
        <v>89.825574886366184</v>
      </c>
    </row>
    <row r="284" spans="1:7">
      <c r="A284" s="17">
        <v>31321</v>
      </c>
      <c r="B284" s="18" t="s">
        <v>30</v>
      </c>
      <c r="C284" s="19">
        <v>0</v>
      </c>
      <c r="D284" s="68">
        <v>1852.55</v>
      </c>
      <c r="E284" s="68">
        <v>1852.55</v>
      </c>
      <c r="F284" s="72" t="e">
        <f t="shared" si="39"/>
        <v>#DIV/0!</v>
      </c>
      <c r="G284" s="51">
        <f>E284/D284*100</f>
        <v>100</v>
      </c>
    </row>
    <row r="285" spans="1:7">
      <c r="A285" s="17">
        <v>31219</v>
      </c>
      <c r="B285" s="18" t="s">
        <v>26</v>
      </c>
      <c r="C285" s="19">
        <v>0</v>
      </c>
      <c r="D285" s="19">
        <v>0</v>
      </c>
      <c r="E285" s="19">
        <v>0</v>
      </c>
      <c r="F285" s="72" t="e">
        <f t="shared" si="39"/>
        <v>#DIV/0!</v>
      </c>
      <c r="G285" s="51" t="e">
        <f>E285/D285*100</f>
        <v>#DIV/0!</v>
      </c>
    </row>
    <row r="286" spans="1:7">
      <c r="A286" s="33" t="s">
        <v>37</v>
      </c>
      <c r="B286" s="36"/>
      <c r="C286" s="35">
        <f>SUM(C282:C285)</f>
        <v>1168.25</v>
      </c>
      <c r="D286" s="35">
        <f t="shared" ref="D286:E286" si="40">SUM(D282:D285)</f>
        <v>7857.64</v>
      </c>
      <c r="E286" s="35">
        <f t="shared" si="40"/>
        <v>7721.3200000000006</v>
      </c>
      <c r="F286" s="72">
        <f t="shared" si="39"/>
        <v>660.93045153006642</v>
      </c>
      <c r="G286" s="51">
        <f>E286/D286*100</f>
        <v>98.265127951904134</v>
      </c>
    </row>
    <row r="287" spans="1:7">
      <c r="A287" s="32"/>
      <c r="B287" s="39"/>
      <c r="C287" s="40"/>
      <c r="D287" s="40"/>
      <c r="E287" s="40"/>
      <c r="F287" s="40"/>
      <c r="G287" s="58"/>
    </row>
    <row r="288" spans="1:7" ht="15.75">
      <c r="A288" s="12" t="s">
        <v>25</v>
      </c>
      <c r="B288" s="10"/>
      <c r="C288" s="13"/>
      <c r="D288" s="13"/>
      <c r="E288" s="13"/>
      <c r="F288" s="13"/>
    </row>
    <row r="289" spans="1:7" ht="45">
      <c r="A289" s="3" t="s">
        <v>1</v>
      </c>
      <c r="B289" s="2" t="s">
        <v>0</v>
      </c>
      <c r="C289" s="72" t="s">
        <v>53</v>
      </c>
      <c r="D289" s="4" t="s">
        <v>160</v>
      </c>
      <c r="E289" s="4" t="s">
        <v>161</v>
      </c>
      <c r="F289" s="57" t="s">
        <v>101</v>
      </c>
      <c r="G289" s="57" t="s">
        <v>100</v>
      </c>
    </row>
    <row r="290" spans="1:7">
      <c r="A290" s="48"/>
      <c r="B290" s="49"/>
      <c r="C290" s="80">
        <v>1</v>
      </c>
      <c r="D290" s="43">
        <v>2</v>
      </c>
      <c r="E290" s="43">
        <v>3</v>
      </c>
      <c r="F290" s="86">
        <v>4</v>
      </c>
      <c r="G290" s="63">
        <v>5</v>
      </c>
    </row>
    <row r="291" spans="1:7">
      <c r="A291" s="17">
        <v>31111</v>
      </c>
      <c r="B291" s="18" t="s">
        <v>29</v>
      </c>
      <c r="C291" s="19">
        <v>2189.9299999999998</v>
      </c>
      <c r="D291" s="19">
        <v>0</v>
      </c>
      <c r="E291" s="19">
        <v>0</v>
      </c>
      <c r="F291" s="21">
        <f>(E291/C291)*100</f>
        <v>0</v>
      </c>
      <c r="G291" s="51" t="e">
        <f>E291/D291*100</f>
        <v>#DIV/0!</v>
      </c>
    </row>
    <row r="292" spans="1:7">
      <c r="A292" s="17">
        <v>31321</v>
      </c>
      <c r="B292" s="18" t="s">
        <v>94</v>
      </c>
      <c r="C292" s="19">
        <v>361.34</v>
      </c>
      <c r="D292" s="19">
        <v>346.34</v>
      </c>
      <c r="E292" s="19">
        <v>0</v>
      </c>
      <c r="F292" s="21">
        <f t="shared" ref="F292:F293" si="41">(E292/C292)*100</f>
        <v>0</v>
      </c>
      <c r="G292" s="51">
        <f t="shared" ref="G292" si="42">E292/D292*100</f>
        <v>0</v>
      </c>
    </row>
    <row r="293" spans="1:7">
      <c r="A293" s="33"/>
      <c r="B293" s="36"/>
      <c r="C293" s="35">
        <f>SUM(C291:C292)</f>
        <v>2551.27</v>
      </c>
      <c r="D293" s="35">
        <f>SUM(D291:D292)</f>
        <v>346.34</v>
      </c>
      <c r="E293" s="35">
        <f>SUM(E291:E292)</f>
        <v>0</v>
      </c>
      <c r="F293" s="84">
        <f t="shared" si="41"/>
        <v>0</v>
      </c>
      <c r="G293" s="52" t="e">
        <f>SUM(G291:G292)</f>
        <v>#DIV/0!</v>
      </c>
    </row>
    <row r="294" spans="1:7">
      <c r="A294" s="32"/>
      <c r="B294" s="39"/>
      <c r="C294" s="40"/>
      <c r="D294" s="40"/>
      <c r="E294" s="40"/>
      <c r="F294" s="40"/>
      <c r="G294" s="58"/>
    </row>
    <row r="295" spans="1:7" ht="15.75">
      <c r="A295" s="12" t="s">
        <v>52</v>
      </c>
      <c r="B295" s="10"/>
      <c r="C295" s="13"/>
      <c r="D295" s="13"/>
      <c r="E295" s="13"/>
      <c r="F295" s="13"/>
    </row>
    <row r="296" spans="1:7" ht="45">
      <c r="A296" s="3" t="s">
        <v>1</v>
      </c>
      <c r="B296" s="2" t="s">
        <v>0</v>
      </c>
      <c r="C296" s="72" t="s">
        <v>53</v>
      </c>
      <c r="D296" s="4" t="s">
        <v>160</v>
      </c>
      <c r="E296" s="4" t="s">
        <v>161</v>
      </c>
      <c r="F296" s="57" t="s">
        <v>101</v>
      </c>
      <c r="G296" s="57" t="s">
        <v>100</v>
      </c>
    </row>
    <row r="297" spans="1:7">
      <c r="A297" s="48"/>
      <c r="B297" s="49"/>
      <c r="C297" s="80">
        <v>1</v>
      </c>
      <c r="D297" s="43">
        <v>2</v>
      </c>
      <c r="E297" s="43">
        <v>3</v>
      </c>
      <c r="F297" s="86">
        <v>4</v>
      </c>
      <c r="G297" s="63">
        <v>5</v>
      </c>
    </row>
    <row r="298" spans="1:7">
      <c r="A298" s="17">
        <v>31111</v>
      </c>
      <c r="B298" s="18" t="s">
        <v>29</v>
      </c>
      <c r="C298" s="19">
        <v>2090.38</v>
      </c>
      <c r="D298" s="68">
        <v>2298.9</v>
      </c>
      <c r="E298" s="68">
        <v>2298.9</v>
      </c>
      <c r="F298" s="19">
        <f>(E298/C298)*100</f>
        <v>109.9752198164927</v>
      </c>
      <c r="G298" s="51">
        <f>E298/D298*100</f>
        <v>100</v>
      </c>
    </row>
    <row r="299" spans="1:7">
      <c r="A299" s="17">
        <v>31321</v>
      </c>
      <c r="B299" s="18" t="s">
        <v>51</v>
      </c>
      <c r="C299" s="19">
        <v>344.91</v>
      </c>
      <c r="D299" s="68">
        <v>379.32</v>
      </c>
      <c r="E299" s="68">
        <v>379.32</v>
      </c>
      <c r="F299" s="19">
        <f t="shared" ref="F299:F305" si="43">(E299/C299)*100</f>
        <v>109.97651561276854</v>
      </c>
      <c r="G299" s="51">
        <f t="shared" ref="G299:G303" si="44">E299/D299*100</f>
        <v>100</v>
      </c>
    </row>
    <row r="300" spans="1:7" ht="21" customHeight="1">
      <c r="A300" s="17">
        <v>31321</v>
      </c>
      <c r="B300" s="18" t="s">
        <v>34</v>
      </c>
      <c r="C300" s="19">
        <v>0</v>
      </c>
      <c r="D300" s="68">
        <v>0</v>
      </c>
      <c r="E300" s="68">
        <v>0</v>
      </c>
      <c r="F300" s="19" t="e">
        <f t="shared" si="43"/>
        <v>#DIV/0!</v>
      </c>
      <c r="G300" s="51" t="e">
        <f t="shared" si="44"/>
        <v>#DIV/0!</v>
      </c>
    </row>
    <row r="301" spans="1:7" ht="33.75" customHeight="1">
      <c r="A301" s="17">
        <v>31219</v>
      </c>
      <c r="B301" s="18" t="s">
        <v>26</v>
      </c>
      <c r="C301" s="19">
        <v>0</v>
      </c>
      <c r="D301" s="68">
        <v>639.84</v>
      </c>
      <c r="E301" s="68">
        <v>0</v>
      </c>
      <c r="F301" s="19" t="e">
        <f t="shared" si="43"/>
        <v>#DIV/0!</v>
      </c>
      <c r="G301" s="51">
        <f t="shared" si="44"/>
        <v>0</v>
      </c>
    </row>
    <row r="302" spans="1:7">
      <c r="A302" s="17"/>
      <c r="B302" s="18"/>
      <c r="C302" s="19"/>
      <c r="D302" s="19"/>
      <c r="E302" s="19"/>
      <c r="F302" s="19"/>
      <c r="G302" s="51"/>
    </row>
    <row r="303" spans="1:7">
      <c r="A303" s="33" t="s">
        <v>37</v>
      </c>
      <c r="B303" s="36"/>
      <c r="C303" s="35">
        <f>SUM(C298:C301)</f>
        <v>2435.29</v>
      </c>
      <c r="D303" s="35">
        <f t="shared" ref="D303:E303" si="45">SUM(D298:D302)</f>
        <v>3318.0600000000004</v>
      </c>
      <c r="E303" s="35">
        <f t="shared" si="45"/>
        <v>2678.2200000000003</v>
      </c>
      <c r="F303" s="35">
        <f t="shared" si="43"/>
        <v>109.97540334005397</v>
      </c>
      <c r="G303" s="51">
        <f t="shared" si="44"/>
        <v>80.716442740637589</v>
      </c>
    </row>
    <row r="304" spans="1:7">
      <c r="A304" s="32"/>
      <c r="B304" s="39"/>
      <c r="C304" s="40"/>
      <c r="D304" s="40"/>
      <c r="E304" s="40"/>
      <c r="F304" s="35"/>
      <c r="G304" s="59"/>
    </row>
    <row r="305" spans="1:7">
      <c r="A305" s="33" t="s">
        <v>38</v>
      </c>
      <c r="B305" s="18"/>
      <c r="C305" s="35">
        <f>C277+C286+C293+C303</f>
        <v>15622.280570044462</v>
      </c>
      <c r="D305" s="35">
        <f>D277+D286+D293+D303</f>
        <v>20183.29</v>
      </c>
      <c r="E305" s="35">
        <f>E277+E286+E293+E303</f>
        <v>16961.800000000003</v>
      </c>
      <c r="F305" s="35">
        <f t="shared" si="43"/>
        <v>108.57441667335084</v>
      </c>
      <c r="G305" s="52">
        <f>E305/D305*100</f>
        <v>84.038826177496347</v>
      </c>
    </row>
    <row r="306" spans="1:7">
      <c r="A306" s="32"/>
      <c r="B306" s="38"/>
      <c r="C306" s="26"/>
      <c r="D306" s="40"/>
      <c r="E306" s="40"/>
      <c r="F306" s="40"/>
      <c r="G306" s="58"/>
    </row>
    <row r="307" spans="1:7" ht="15.75" thickBot="1">
      <c r="A307" s="10"/>
      <c r="B307" s="10"/>
      <c r="C307" s="87">
        <f>C3+C82+C263</f>
        <v>485358.98979427974</v>
      </c>
      <c r="D307" s="87">
        <f>D3+D82+D263</f>
        <v>1045986.1900000001</v>
      </c>
      <c r="E307" s="87">
        <f>E3+E82+E263</f>
        <v>585484.48</v>
      </c>
      <c r="F307" s="87">
        <f t="shared" ref="F307" si="46">(E307/C307)*100</f>
        <v>120.62916157134713</v>
      </c>
      <c r="G307" s="88">
        <f>E307/D307*100</f>
        <v>55.974398667730021</v>
      </c>
    </row>
    <row r="308" spans="1:7">
      <c r="A308" s="10"/>
      <c r="B308" s="10"/>
      <c r="C308" s="13"/>
      <c r="D308" s="10"/>
      <c r="E308" s="10"/>
      <c r="F308" s="13"/>
      <c r="G308" s="13"/>
    </row>
    <row r="309" spans="1:7">
      <c r="A309" s="10"/>
      <c r="B309" s="10"/>
      <c r="C309" s="13"/>
      <c r="D309" s="10"/>
      <c r="E309" s="10"/>
      <c r="F309" s="13"/>
      <c r="G309" s="13"/>
    </row>
    <row r="310" spans="1:7">
      <c r="D310" s="55"/>
      <c r="E310" s="10"/>
      <c r="F310" s="13"/>
      <c r="G310" s="13"/>
    </row>
    <row r="311" spans="1:7">
      <c r="D311" s="55"/>
      <c r="E311" s="55"/>
      <c r="F311" s="61"/>
      <c r="G311" s="61"/>
    </row>
  </sheetData>
  <mergeCells count="2">
    <mergeCell ref="A5:B5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SAŽETAK</vt:lpstr>
      <vt:lpstr>OPĆI DIO-PRIHODI I PRIMICI</vt:lpstr>
      <vt:lpstr>POSEBNI DIO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2023-07-12T11:03:37Z</cp:lastPrinted>
  <dcterms:created xsi:type="dcterms:W3CDTF">2020-02-23T17:52:48Z</dcterms:created>
  <dcterms:modified xsi:type="dcterms:W3CDTF">2023-07-20T08:02:00Z</dcterms:modified>
</cp:coreProperties>
</file>