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3A7B0DE4-EEC4-401C-88EE-25E7C291D13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280" i="1" l="1"/>
  <c r="C280" i="1"/>
  <c r="E279" i="1"/>
  <c r="E317" i="1"/>
  <c r="E311" i="1"/>
  <c r="E305" i="1"/>
  <c r="E304" i="1"/>
  <c r="E298" i="1"/>
  <c r="E292" i="1"/>
  <c r="E286" i="1"/>
  <c r="E273" i="1"/>
  <c r="E267" i="1"/>
  <c r="D268" i="1"/>
  <c r="C268" i="1"/>
  <c r="E266" i="1"/>
  <c r="E328" i="1"/>
  <c r="D82" i="1"/>
  <c r="C82" i="1"/>
  <c r="E81" i="1"/>
  <c r="E82" i="1" s="1"/>
  <c r="D65" i="1"/>
  <c r="C65" i="1"/>
  <c r="E63" i="1"/>
  <c r="E64" i="1"/>
  <c r="E62" i="1"/>
  <c r="D52" i="1"/>
  <c r="C52" i="1"/>
  <c r="E51" i="1"/>
  <c r="E52" i="1" s="1"/>
  <c r="D46" i="1"/>
  <c r="C46" i="1"/>
  <c r="E45" i="1"/>
  <c r="E46" i="1" s="1"/>
  <c r="D74" i="1"/>
  <c r="C74" i="1"/>
  <c r="D154" i="1"/>
  <c r="C154" i="1"/>
  <c r="E153" i="1"/>
  <c r="D147" i="1"/>
  <c r="C147" i="1"/>
  <c r="E146" i="1"/>
  <c r="D164" i="1"/>
  <c r="C164" i="1"/>
  <c r="E163" i="1"/>
  <c r="D186" i="1"/>
  <c r="C186" i="1"/>
  <c r="E185" i="1"/>
  <c r="D172" i="1"/>
  <c r="C172" i="1"/>
  <c r="E179" i="1"/>
  <c r="E178" i="1"/>
  <c r="E171" i="1"/>
  <c r="E196" i="1"/>
  <c r="D197" i="1"/>
  <c r="C197" i="1"/>
  <c r="E237" i="1"/>
  <c r="E236" i="1"/>
  <c r="E230" i="1"/>
  <c r="E229" i="1"/>
  <c r="E223" i="1"/>
  <c r="E217" i="1"/>
  <c r="E216" i="1"/>
  <c r="E90" i="1"/>
  <c r="E91" i="1"/>
  <c r="E92" i="1"/>
  <c r="E280" i="1" l="1"/>
  <c r="E268" i="1"/>
  <c r="D55" i="1"/>
  <c r="C55" i="1"/>
  <c r="E65" i="1"/>
  <c r="C156" i="1"/>
  <c r="D189" i="1"/>
  <c r="D156" i="1"/>
  <c r="E154" i="1"/>
  <c r="C189" i="1"/>
  <c r="E147" i="1"/>
  <c r="E164" i="1"/>
  <c r="E172" i="1"/>
  <c r="E186" i="1"/>
  <c r="E197" i="1"/>
  <c r="C137" i="1"/>
  <c r="C117" i="1"/>
  <c r="D106" i="1"/>
  <c r="C106" i="1"/>
  <c r="C93" i="1"/>
  <c r="E55" i="1" l="1"/>
  <c r="E156" i="1"/>
  <c r="E189" i="1"/>
  <c r="E103" i="1"/>
  <c r="E135" i="1"/>
  <c r="E249" i="1"/>
  <c r="E250" i="1"/>
  <c r="E251" i="1"/>
  <c r="E252" i="1"/>
  <c r="E248" i="1"/>
  <c r="E112" i="1"/>
  <c r="E113" i="1"/>
  <c r="E114" i="1"/>
  <c r="E115" i="1"/>
  <c r="E116" i="1"/>
  <c r="E132" i="1"/>
  <c r="E133" i="1"/>
  <c r="E136" i="1"/>
  <c r="D137" i="1"/>
  <c r="E131" i="1"/>
  <c r="E124" i="1"/>
  <c r="E123" i="1"/>
  <c r="D125" i="1"/>
  <c r="C125" i="1"/>
  <c r="C139" i="1" s="1"/>
  <c r="E99" i="1"/>
  <c r="E100" i="1"/>
  <c r="E101" i="1"/>
  <c r="E102" i="1"/>
  <c r="E104" i="1"/>
  <c r="E105" i="1"/>
  <c r="E111" i="1"/>
  <c r="E98" i="1"/>
  <c r="E89" i="1"/>
  <c r="D93" i="1"/>
  <c r="E73" i="1"/>
  <c r="E74" i="1" s="1"/>
  <c r="E36" i="1"/>
  <c r="E27" i="1"/>
  <c r="E137" i="1" l="1"/>
  <c r="E125" i="1"/>
  <c r="E106" i="1"/>
  <c r="E93" i="1"/>
  <c r="D37" i="1"/>
  <c r="C37" i="1"/>
  <c r="E35" i="1"/>
  <c r="E34" i="1"/>
  <c r="E33" i="1"/>
  <c r="E32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15" i="1"/>
  <c r="E37" i="1" l="1"/>
  <c r="D238" i="1"/>
  <c r="C238" i="1"/>
  <c r="D231" i="1"/>
  <c r="C231" i="1"/>
  <c r="D208" i="1"/>
  <c r="C208" i="1"/>
  <c r="D117" i="1"/>
  <c r="D139" i="1" s="1"/>
  <c r="E231" i="1" l="1"/>
  <c r="E238" i="1"/>
  <c r="E117" i="1"/>
  <c r="E139" i="1"/>
  <c r="D329" i="1"/>
  <c r="C329" i="1"/>
  <c r="D318" i="1"/>
  <c r="C318" i="1"/>
  <c r="D312" i="1"/>
  <c r="C312" i="1"/>
  <c r="D306" i="1"/>
  <c r="C306" i="1"/>
  <c r="D299" i="1"/>
  <c r="C299" i="1"/>
  <c r="D293" i="1"/>
  <c r="C293" i="1"/>
  <c r="D287" i="1"/>
  <c r="C287" i="1"/>
  <c r="D274" i="1"/>
  <c r="C274" i="1"/>
  <c r="E318" i="1" l="1"/>
  <c r="E293" i="1"/>
  <c r="E312" i="1"/>
  <c r="E274" i="1"/>
  <c r="E299" i="1"/>
  <c r="E287" i="1"/>
  <c r="E306" i="1"/>
  <c r="E329" i="1"/>
  <c r="D253" i="1"/>
  <c r="C253" i="1"/>
  <c r="E253" i="1" l="1"/>
  <c r="D224" i="1" l="1"/>
  <c r="C224" i="1"/>
  <c r="D218" i="1"/>
  <c r="C218" i="1"/>
  <c r="E218" i="1" l="1"/>
  <c r="C240" i="1"/>
  <c r="C257" i="1" s="1"/>
  <c r="D240" i="1"/>
  <c r="D257" i="1" s="1"/>
  <c r="E257" i="1" l="1"/>
  <c r="E240" i="1"/>
</calcChain>
</file>

<file path=xl/sharedStrings.xml><?xml version="1.0" encoding="utf-8"?>
<sst xmlns="http://schemas.openxmlformats.org/spreadsheetml/2006/main" count="370" uniqueCount="128">
  <si>
    <t>Naziv računa</t>
  </si>
  <si>
    <t>RASHODI I IZDACI</t>
  </si>
  <si>
    <t>Račun rashoda/ izdatka</t>
  </si>
  <si>
    <t>Izvor financiranja: F.P i dod. udio u por. na dohodak</t>
  </si>
  <si>
    <t>Službena putovanja</t>
  </si>
  <si>
    <t>Stručno usavršavanje zaposlenika</t>
  </si>
  <si>
    <t>Materijal i sirovine</t>
  </si>
  <si>
    <t>El. energija</t>
  </si>
  <si>
    <t>Sitni inventar</t>
  </si>
  <si>
    <t>Usluge telefona, pošte i prijevoza</t>
  </si>
  <si>
    <t>Komunalne usluge</t>
  </si>
  <si>
    <t>Zakupnine i najamnine</t>
  </si>
  <si>
    <t>Zdravstvene i veterinarske usluge</t>
  </si>
  <si>
    <t>Intelektualne i osobne usluge</t>
  </si>
  <si>
    <t>Uredski materijal i ostali mat. rashodi</t>
  </si>
  <si>
    <t>Materijal i dijelovi za tekuće i inv. održavanje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</si>
  <si>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</si>
  <si>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</si>
  <si>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</si>
  <si>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</si>
  <si>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</si>
  <si>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</si>
  <si>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Uredska oprema i namještaj</t>
  </si>
  <si>
    <t>Izvor financiranja: Opći prihodi i primici</t>
  </si>
  <si>
    <t>Ostali nespomenuti rashodi</t>
  </si>
  <si>
    <t>Podizanje kvalitete i standarda u školstvu</t>
  </si>
  <si>
    <t>Izvor financiranja: Državni proračun</t>
  </si>
  <si>
    <t>Ostali rashodi za zaposlene</t>
  </si>
  <si>
    <t xml:space="preserve">Izvor financiranja: Višak prihoda </t>
  </si>
  <si>
    <t xml:space="preserve">Izvor financiranja: Vlastiti prihodi </t>
  </si>
  <si>
    <t>T4301-67</t>
  </si>
  <si>
    <t>Projekt Pomoćnici u nastavi</t>
  </si>
  <si>
    <t>Plaće za redovan rad</t>
  </si>
  <si>
    <t>Doprinosi za obvezno zdravstveno osiguranje</t>
  </si>
  <si>
    <t>Naknada za prijevoz</t>
  </si>
  <si>
    <t>Izvor financiranja: Pomoći iz inozemstva</t>
  </si>
  <si>
    <t>Plaće</t>
  </si>
  <si>
    <t>Doprinosi na plaće</t>
  </si>
  <si>
    <t xml:space="preserve">Izvor financiranja: Prihodi za posebne namjene </t>
  </si>
  <si>
    <t>Administracija i upravljanje</t>
  </si>
  <si>
    <t>Ukupno:</t>
  </si>
  <si>
    <t>UKUPNO:</t>
  </si>
  <si>
    <t>Usluge tekućeg i inv. održavanja</t>
  </si>
  <si>
    <t>Novčana nakn. zbog nezapoš.osob. s inv.</t>
  </si>
  <si>
    <t>Knjige</t>
  </si>
  <si>
    <t>Plin</t>
  </si>
  <si>
    <t>Javne potrebe u prosvjeti</t>
  </si>
  <si>
    <t>Izvor financiranja: Predfinanciranje iz Županije</t>
  </si>
  <si>
    <t>T4306-03</t>
  </si>
  <si>
    <t>EU Projekt: Inkluzija - korak bliže društvu bez prepreka 2021/2022</t>
  </si>
  <si>
    <t>PRIHODI I PRIMICI</t>
  </si>
  <si>
    <t xml:space="preserve">Izvor financiranja: F.P. i dod. udio u por. na dohodak </t>
  </si>
  <si>
    <t xml:space="preserve">Izvor financiranja: opći prihodi i primici </t>
  </si>
  <si>
    <t>Prihodi iz nadležnog proračuna za financiranje rashoda poslovanja</t>
  </si>
  <si>
    <t>Prihodi iz nadležnog proračuna za nabavu nefinancijske imovine</t>
  </si>
  <si>
    <t xml:space="preserve">Izvor financiranja: Predfinanciranje iz ŽP </t>
  </si>
  <si>
    <t>Prihodi od pruženih usluga</t>
  </si>
  <si>
    <t>Prihodi za posebne namjene</t>
  </si>
  <si>
    <t xml:space="preserve">Izvor financiranja: Državni proračun </t>
  </si>
  <si>
    <t>Pomoći proračunskim korisnicima iz proračuna koji im nije nadležan</t>
  </si>
  <si>
    <t xml:space="preserve">Izvor financiranja: Vlastiti prihodi - preneseni višak </t>
  </si>
  <si>
    <t>KORIŠTENJE PRENESENOG VIŠKA</t>
  </si>
  <si>
    <t>Višak prihoda poslovanja</t>
  </si>
  <si>
    <t>Indeks (3=2/1*100)</t>
  </si>
  <si>
    <t>Ostale naknade troškova zaposlenima</t>
  </si>
  <si>
    <t>Intelektualne usluge</t>
  </si>
  <si>
    <t>Uredski materijal</t>
  </si>
  <si>
    <t>Indeks (3=3/2*100)</t>
  </si>
  <si>
    <t>Indeks (3=/1*100)</t>
  </si>
  <si>
    <t>Doprinos OZO</t>
  </si>
  <si>
    <t xml:space="preserve">Izvor financiranja: Pomoći iz inozemstva </t>
  </si>
  <si>
    <t>Izvorni plan 2022.</t>
  </si>
  <si>
    <t xml:space="preserve">Izvršenje 2022.                </t>
  </si>
  <si>
    <t>Tekući plan 2022.</t>
  </si>
  <si>
    <t>Bankarske usluge i usluge platnog prom.</t>
  </si>
  <si>
    <t>IZVJEŠTAJ O IZVRŠENJU FINANCIJSKOG PLANA OD 1.-6. MJESECA 2022. GODINE</t>
  </si>
  <si>
    <t>Djelatnost osnovnih škola</t>
  </si>
  <si>
    <t>OSNOVNA ŠKOLA POLIČNIK</t>
  </si>
  <si>
    <t>DR. FRANJE TUĐMANA 68, 23241 POLIČNIK</t>
  </si>
  <si>
    <t>OIB: 86167692008</t>
  </si>
  <si>
    <t>Ostale zakupnine i najamnine</t>
  </si>
  <si>
    <t>Prijevoz učenika osnovnih škola</t>
  </si>
  <si>
    <t>Labaratorijske usluge</t>
  </si>
  <si>
    <t>Usluge tekućeg i inv. Održavanja opr.</t>
  </si>
  <si>
    <t>Usluge tekućeg i inv. održavanja opr.</t>
  </si>
  <si>
    <t>Uredski materijal iostali mat. Rashodi</t>
  </si>
  <si>
    <t>Izvor financiranja: Proračun JLS</t>
  </si>
  <si>
    <t>Prijevoz na psoao i s posla</t>
  </si>
  <si>
    <t>Dodatna ulaganja na građevinskim objektima</t>
  </si>
  <si>
    <t>Oprema za grijanje, ventilaciju i hlađenje</t>
  </si>
  <si>
    <t>Ostale naknade iz proračuna u naravi</t>
  </si>
  <si>
    <t xml:space="preserve">Doprinosi na plaće </t>
  </si>
  <si>
    <t>Doprinosza plaće OZO</t>
  </si>
  <si>
    <t>A2203-27</t>
  </si>
  <si>
    <t>Udžbenici</t>
  </si>
  <si>
    <t>A2203-08</t>
  </si>
  <si>
    <t>Školska shema</t>
  </si>
  <si>
    <t>Namirnice</t>
  </si>
  <si>
    <t>A2203-07</t>
  </si>
  <si>
    <t xml:space="preserve">Izvor financiranja: Višak /manjak prihoda </t>
  </si>
  <si>
    <t>Prehrana u riziku od siromaštva</t>
  </si>
  <si>
    <t>A2203-06</t>
  </si>
  <si>
    <t>Školska kuhinja i kantina</t>
  </si>
  <si>
    <t>Izvor financiranja: Višak /manjak prihoda korisnici</t>
  </si>
  <si>
    <t>A2203-01</t>
  </si>
  <si>
    <t>A2203-04</t>
  </si>
  <si>
    <t>A2202-01</t>
  </si>
  <si>
    <t>K2202-02</t>
  </si>
  <si>
    <t>Nabava proizvedene dugotrajne imovine</t>
  </si>
  <si>
    <t>Izvor financiranja: F.P. i dod. udio u por.na dohodak</t>
  </si>
  <si>
    <t>Izvor financiranja: Višak/ manjak prihoda-ZŽ</t>
  </si>
  <si>
    <t>A2202-04</t>
  </si>
  <si>
    <t>T2202-03</t>
  </si>
  <si>
    <t>Hitne intervencije u osnovnim školama</t>
  </si>
  <si>
    <t>T2203-02</t>
  </si>
  <si>
    <t>Projektna dokumentacija- Javne potrebe</t>
  </si>
  <si>
    <t>Izrada projek. dokum. za projekte OŠ i SŠ</t>
  </si>
  <si>
    <t>Izvor financiranja: Prihodi za posebne namjene</t>
  </si>
  <si>
    <t>Ostale naknade iz proračuna- prehrana</t>
  </si>
  <si>
    <t>MZO - plaće OŠ</t>
  </si>
  <si>
    <t xml:space="preserve">Izvor financiranja: Proračun  JLS </t>
  </si>
  <si>
    <t>Tekući prijenosi između pror. krisnika istog pror. Temeljem prijenosa EU sred.</t>
  </si>
  <si>
    <t>Izvor financiranja: Višak/ manjak prihoda ZŽ</t>
  </si>
  <si>
    <t>Klasa: 400-01/22-01/01</t>
  </si>
  <si>
    <t>Ur. broj:  2198-37-03-22-01</t>
  </si>
  <si>
    <t>Poličnik, 13. srpnja 2022. godine</t>
  </si>
  <si>
    <t>Predsjednica školskog odbora:</t>
  </si>
  <si>
    <t xml:space="preserve">            Jadranka Štulić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</si>
</sst>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1"/>
      <name val="Times New Roman"/>
      <family val="1"/>
    </font>
    <font>
      <i/>
      <sz val="11"/>
      <color theme="1"/>
      <name val="Times"/>
      <family val="1"/>
      <charset val="238"/>
    </font>
    <font>
      <sz val="11"/>
      <color theme="1"/>
      <name val="Time ne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6" fillId="0" borderId="0"/>
    <xf numFmtId="0" fontId="3" fillId="0" borderId="0"/>
    <xf numFmtId="0" fontId="1" fillId="3" borderId="0" applyNumberFormat="0" applyBorder="0" applyAlignment="0" applyProtection="0"/>
  </cellStyleXfs>
  <cellXfs count="84">
    <xf numFmtId="0" fontId="0" fillId="0" borderId="0" xfId="0"/>
    <xf numFmtId="3" fontId="5" fillId="0" borderId="0" xfId="2" applyNumberFormat="1" applyFont="1" applyAlignment="1">
      <alignment horizontal="center" vertical="center"/>
    </xf>
    <xf numFmtId="0" fontId="8" fillId="0" borderId="2" xfId="2" applyNumberFormat="1" applyFont="1" applyBorder="1" applyAlignment="1">
      <alignment vertical="center"/>
    </xf>
    <xf numFmtId="0" fontId="8" fillId="0" borderId="2" xfId="2" applyNumberFormat="1" applyFont="1" applyBorder="1" applyAlignment="1">
      <alignment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7" fillId="0" borderId="2" xfId="2" quotePrefix="1" applyNumberFormat="1" applyFont="1" applyBorder="1" applyAlignment="1">
      <alignment horizontal="left"/>
    </xf>
    <xf numFmtId="0" fontId="7" fillId="0" borderId="2" xfId="2" applyNumberFormat="1" applyFont="1" applyBorder="1" applyAlignment="1">
      <alignment vertical="center"/>
    </xf>
    <xf numFmtId="4" fontId="7" fillId="0" borderId="2" xfId="2" quotePrefix="1" applyNumberFormat="1" applyFont="1" applyBorder="1" applyAlignment="1">
      <alignment vertic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4" fontId="15" fillId="0" borderId="2" xfId="0" applyNumberFormat="1" applyFont="1" applyBorder="1"/>
    <xf numFmtId="0" fontId="15" fillId="0" borderId="2" xfId="0" applyFont="1" applyFill="1" applyBorder="1"/>
    <xf numFmtId="4" fontId="15" fillId="0" borderId="2" xfId="0" applyNumberFormat="1" applyFont="1" applyBorder="1" applyAlignment="1">
      <alignment horizontal="right"/>
    </xf>
    <xf numFmtId="0" fontId="7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4" fontId="15" fillId="0" borderId="0" xfId="0" applyNumberFormat="1" applyFont="1" applyBorder="1"/>
    <xf numFmtId="3" fontId="4" fillId="2" borderId="1" xfId="1" applyNumberFormat="1" applyFont="1" applyAlignment="1">
      <alignment horizontal="center" vertical="center"/>
    </xf>
    <xf numFmtId="3" fontId="4" fillId="2" borderId="1" xfId="1" applyNumberFormat="1" applyFont="1" applyAlignment="1">
      <alignment horizontal="left" vertical="center"/>
    </xf>
    <xf numFmtId="0" fontId="11" fillId="2" borderId="1" xfId="1" applyFont="1" applyAlignment="1">
      <alignment horizontal="left"/>
    </xf>
    <xf numFmtId="0" fontId="11" fillId="2" borderId="1" xfId="1" applyFont="1"/>
    <xf numFmtId="4" fontId="12" fillId="2" borderId="1" xfId="1" applyNumberFormat="1" applyFont="1"/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2" xfId="0" applyBorder="1"/>
    <xf numFmtId="4" fontId="16" fillId="0" borderId="2" xfId="0" applyNumberFormat="1" applyFont="1" applyBorder="1"/>
    <xf numFmtId="0" fontId="16" fillId="0" borderId="2" xfId="0" applyFont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7" fillId="0" borderId="2" xfId="2" applyNumberFormat="1" applyFont="1" applyBorder="1" applyAlignment="1">
      <alignment horizontal="center" vertical="center" wrapText="1"/>
    </xf>
    <xf numFmtId="0" fontId="17" fillId="0" borderId="2" xfId="2" applyNumberFormat="1" applyFont="1" applyBorder="1" applyAlignment="1">
      <alignment horizontal="center" vertical="center"/>
    </xf>
    <xf numFmtId="3" fontId="17" fillId="0" borderId="2" xfId="2" applyNumberFormat="1" applyFont="1" applyBorder="1" applyAlignment="1">
      <alignment horizontal="center" vertical="center" wrapText="1"/>
    </xf>
    <xf numFmtId="0" fontId="18" fillId="0" borderId="2" xfId="2" applyNumberFormat="1" applyFont="1" applyBorder="1" applyAlignment="1">
      <alignment vertical="center" wrapText="1"/>
    </xf>
    <xf numFmtId="0" fontId="18" fillId="0" borderId="2" xfId="2" applyNumberFormat="1" applyFont="1" applyBorder="1" applyAlignment="1">
      <alignment vertical="center"/>
    </xf>
    <xf numFmtId="3" fontId="18" fillId="0" borderId="2" xfId="2" applyNumberFormat="1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wrapText="1"/>
    </xf>
    <xf numFmtId="0" fontId="12" fillId="0" borderId="2" xfId="0" applyFont="1" applyBorder="1"/>
    <xf numFmtId="0" fontId="17" fillId="0" borderId="2" xfId="2" applyNumberFormat="1" applyFont="1" applyBorder="1" applyAlignment="1">
      <alignment vertical="center" wrapText="1"/>
    </xf>
    <xf numFmtId="0" fontId="17" fillId="0" borderId="2" xfId="2" applyNumberFormat="1" applyFont="1" applyBorder="1" applyAlignment="1">
      <alignment vertical="center"/>
    </xf>
    <xf numFmtId="4" fontId="20" fillId="0" borderId="2" xfId="2" quotePrefix="1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4" fontId="16" fillId="4" borderId="4" xfId="5" applyNumberFormat="1" applyFont="1" applyFill="1" applyBorder="1"/>
    <xf numFmtId="4" fontId="16" fillId="4" borderId="4" xfId="5" applyNumberFormat="1" applyFont="1" applyFill="1" applyBorder="1" applyAlignment="1">
      <alignment horizontal="center"/>
    </xf>
    <xf numFmtId="4" fontId="21" fillId="0" borderId="2" xfId="0" applyNumberFormat="1" applyFont="1" applyBorder="1"/>
    <xf numFmtId="0" fontId="15" fillId="0" borderId="2" xfId="0" applyFont="1" applyBorder="1" applyAlignment="1">
      <alignment horizontal="left" vertical="center"/>
    </xf>
    <xf numFmtId="4" fontId="7" fillId="0" borderId="2" xfId="2" applyNumberFormat="1" applyFont="1" applyBorder="1" applyAlignment="1">
      <alignment horizontal="right" vertical="center" wrapText="1"/>
    </xf>
    <xf numFmtId="0" fontId="22" fillId="0" borderId="0" xfId="0" applyFont="1"/>
    <xf numFmtId="4" fontId="5" fillId="0" borderId="0" xfId="2" applyNumberFormat="1" applyFont="1" applyAlignment="1">
      <alignment horizontal="center" vertical="center"/>
    </xf>
    <xf numFmtId="4" fontId="8" fillId="0" borderId="2" xfId="2" quotePrefix="1" applyNumberFormat="1" applyFont="1" applyBorder="1" applyAlignment="1">
      <alignment horizontal="center" vertical="center" wrapText="1"/>
    </xf>
    <xf numFmtId="4" fontId="17" fillId="0" borderId="2" xfId="2" quotePrefix="1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7" fillId="0" borderId="2" xfId="2" quotePrefix="1" applyNumberFormat="1" applyFont="1" applyBorder="1" applyAlignment="1">
      <alignment horizontal="center" vertical="center" wrapText="1"/>
    </xf>
    <xf numFmtId="4" fontId="22" fillId="0" borderId="0" xfId="0" applyNumberFormat="1" applyFont="1"/>
    <xf numFmtId="4" fontId="7" fillId="0" borderId="0" xfId="2" quotePrefix="1" applyNumberFormat="1" applyFont="1" applyBorder="1" applyAlignment="1">
      <alignment horizontal="center" vertical="center" wrapText="1"/>
    </xf>
    <xf numFmtId="3" fontId="17" fillId="0" borderId="2" xfId="2" quotePrefix="1" applyNumberFormat="1" applyFont="1" applyBorder="1" applyAlignment="1">
      <alignment horizontal="center" vertical="center" wrapText="1"/>
    </xf>
    <xf numFmtId="3" fontId="18" fillId="0" borderId="2" xfId="2" quotePrefix="1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7" fillId="0" borderId="2" xfId="2" applyNumberFormat="1" applyFont="1" applyBorder="1" applyAlignment="1">
      <alignment horizontal="left" vertical="center" wrapText="1"/>
    </xf>
    <xf numFmtId="0" fontId="23" fillId="0" borderId="0" xfId="0" applyFont="1"/>
    <xf numFmtId="4" fontId="23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0" xfId="2" applyNumberFormat="1" applyFont="1" applyAlignment="1">
      <alignment horizontal="center" vertical="center"/>
    </xf>
    <xf numFmtId="3" fontId="9" fillId="0" borderId="3" xfId="2" applyNumberFormat="1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6">
    <cellStyle name="40% - Isticanje3" xfId="5" builtinId="39"/>
    <cellStyle name="Bilješka" xfId="1" builtinId="10"/>
    <cellStyle name="Normalno" xfId="0" builtinId="0"/>
    <cellStyle name="Normalno 2" xfId="3" xr:uid="{00000000-0005-0000-0000-000002000000}"/>
    <cellStyle name="Obično 2" xfId="2" xr:uid="{00000000-0005-0000-0000-000004000000}"/>
    <cellStyle name="Obično 3" xfId="4" xr:uid="{00000000-0005-0000-0000-000005000000}"/>
  </cellStyles>
  <dxfs count="0"/>
  <tableStyles count="0" defaultTableStyle="TableStyleMedium9" defaultPivotStyle="PivotStyleLight16"/>
  <colors>
    <mruColors>
      <color rgb="FFFFFF99"/>
      <color rgb="FFCC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38"/>
  <sheetViews>
    <sheetView tabSelected="1" topLeftCell="A39" workbookViewId="0">
      <selection activeCell="B53" sqref="B53"/>
    </sheetView>
  </sheetViews>
  <sheetFormatPr defaultRowHeight="15"/>
  <cols>
    <col min="1" max="1" width="12.7109375" customWidth="1"/>
    <col min="2" max="2" width="47.85546875" customWidth="1"/>
    <col min="3" max="3" width="14.28515625" customWidth="1"/>
    <col min="4" max="4" width="13.28515625" customWidth="1"/>
    <col min="5" max="5" width="13.5703125" style="6" customWidth="1"/>
  </cols>
  <sheetData>
    <row r="2" spans="1:5" ht="23.25" customHeight="1">
      <c r="A2" s="78" t="s">
        <v>77</v>
      </c>
      <c r="B2" s="79"/>
    </row>
    <row r="3" spans="1:5" ht="17.25" customHeight="1">
      <c r="A3" s="78" t="s">
        <v>78</v>
      </c>
      <c r="B3" s="79"/>
    </row>
    <row r="4" spans="1:5" ht="17.25" customHeight="1">
      <c r="A4" s="78" t="s">
        <v>79</v>
      </c>
      <c r="B4" s="79"/>
    </row>
    <row r="5" spans="1:5" ht="17.25" customHeight="1">
      <c r="A5" s="78" t="s">
        <v>123</v>
      </c>
      <c r="B5" s="79"/>
    </row>
    <row r="6" spans="1:5" ht="17.25" customHeight="1">
      <c r="A6" s="78" t="s">
        <v>124</v>
      </c>
      <c r="B6" s="79"/>
    </row>
    <row r="7" spans="1:5" ht="17.25" customHeight="1">
      <c r="A7" s="82" t="s">
        <v>125</v>
      </c>
      <c r="B7" s="82"/>
    </row>
    <row r="8" spans="1:5" ht="11.25" customHeight="1">
      <c r="A8" s="55"/>
      <c r="B8" s="55"/>
    </row>
    <row r="9" spans="1:5" ht="54.75" customHeight="1">
      <c r="A9" s="83" t="s">
        <v>75</v>
      </c>
      <c r="B9" s="83"/>
      <c r="C9" s="83"/>
      <c r="D9" s="83"/>
      <c r="E9" s="83"/>
    </row>
    <row r="10" spans="1:5" ht="28.5" customHeight="1">
      <c r="A10" s="80" t="s">
        <v>1</v>
      </c>
      <c r="B10" s="80"/>
      <c r="C10" s="80"/>
      <c r="D10" s="80"/>
      <c r="E10" s="80"/>
    </row>
    <row r="11" spans="1:5" ht="22.5" customHeight="1">
      <c r="A11" s="27" t="s">
        <v>106</v>
      </c>
      <c r="B11" s="28" t="s">
        <v>76</v>
      </c>
      <c r="C11" s="1"/>
      <c r="D11" s="1"/>
      <c r="E11" s="62"/>
    </row>
    <row r="12" spans="1:5" ht="24" customHeight="1">
      <c r="A12" s="81" t="s">
        <v>3</v>
      </c>
      <c r="B12" s="81"/>
      <c r="C12" s="1"/>
      <c r="D12" s="1"/>
      <c r="E12" s="62"/>
    </row>
    <row r="13" spans="1:5" ht="45">
      <c r="A13" s="3" t="s">
        <v>2</v>
      </c>
      <c r="B13" s="2" t="s">
        <v>0</v>
      </c>
      <c r="C13" s="4" t="s">
        <v>71</v>
      </c>
      <c r="D13" s="4" t="s">
        <v>72</v>
      </c>
      <c r="E13" s="63" t="s">
        <v>63</v>
      </c>
    </row>
    <row r="14" spans="1:5">
      <c r="A14" s="41"/>
      <c r="B14" s="42"/>
      <c r="C14" s="43">
        <v>1</v>
      </c>
      <c r="D14" s="43">
        <v>2</v>
      </c>
      <c r="E14" s="71">
        <v>3</v>
      </c>
    </row>
    <row r="15" spans="1:5">
      <c r="A15" s="14">
        <v>32111</v>
      </c>
      <c r="B15" s="15" t="s">
        <v>4</v>
      </c>
      <c r="C15" s="16">
        <v>8000</v>
      </c>
      <c r="D15" s="16">
        <v>6309.6</v>
      </c>
      <c r="E15" s="52">
        <f>SUM(D15/C15)*100</f>
        <v>78.87</v>
      </c>
    </row>
    <row r="16" spans="1:5">
      <c r="A16" s="17">
        <v>32131</v>
      </c>
      <c r="B16" s="18" t="s">
        <v>5</v>
      </c>
      <c r="C16" s="19">
        <v>3000</v>
      </c>
      <c r="D16" s="19">
        <v>480</v>
      </c>
      <c r="E16" s="52">
        <f t="shared" ref="E16:E37" si="0">SUM(D16/C16)*100</f>
        <v>16</v>
      </c>
    </row>
    <row r="17" spans="1:5">
      <c r="A17" s="17">
        <v>32141</v>
      </c>
      <c r="B17" s="18" t="s">
        <v>64</v>
      </c>
      <c r="C17" s="19">
        <v>8000</v>
      </c>
      <c r="D17" s="19">
        <v>4760.3999999999996</v>
      </c>
      <c r="E17" s="52">
        <f t="shared" si="0"/>
        <v>59.504999999999995</v>
      </c>
    </row>
    <row r="18" spans="1:5">
      <c r="A18" s="17">
        <v>32211</v>
      </c>
      <c r="B18" s="18" t="s">
        <v>14</v>
      </c>
      <c r="C18" s="19">
        <v>40000</v>
      </c>
      <c r="D18" s="19">
        <v>30301.06</v>
      </c>
      <c r="E18" s="52">
        <f t="shared" si="0"/>
        <v>75.752650000000003</v>
      </c>
    </row>
    <row r="19" spans="1:5">
      <c r="A19" s="17">
        <v>32221</v>
      </c>
      <c r="B19" s="18" t="s">
        <v>6</v>
      </c>
      <c r="C19" s="19">
        <v>5000</v>
      </c>
      <c r="D19" s="19">
        <v>2485.59</v>
      </c>
      <c r="E19" s="52">
        <f t="shared" si="0"/>
        <v>49.711800000000004</v>
      </c>
    </row>
    <row r="20" spans="1:5">
      <c r="A20" s="17">
        <v>32231</v>
      </c>
      <c r="B20" s="18" t="s">
        <v>7</v>
      </c>
      <c r="C20" s="19">
        <v>70000</v>
      </c>
      <c r="D20" s="19">
        <v>39902.410000000003</v>
      </c>
      <c r="E20" s="52">
        <f t="shared" si="0"/>
        <v>57.003442857142858</v>
      </c>
    </row>
    <row r="21" spans="1:5">
      <c r="A21" s="17">
        <v>32233</v>
      </c>
      <c r="B21" s="18" t="s">
        <v>45</v>
      </c>
      <c r="C21" s="19">
        <v>110000</v>
      </c>
      <c r="D21" s="19">
        <v>53083.66</v>
      </c>
      <c r="E21" s="52">
        <f t="shared" si="0"/>
        <v>48.257872727272733</v>
      </c>
    </row>
    <row r="22" spans="1:5">
      <c r="A22" s="17">
        <v>32241</v>
      </c>
      <c r="B22" s="18" t="s">
        <v>15</v>
      </c>
      <c r="C22" s="19">
        <v>20000</v>
      </c>
      <c r="D22" s="19">
        <v>11655.38</v>
      </c>
      <c r="E22" s="52">
        <f t="shared" si="0"/>
        <v>58.276899999999998</v>
      </c>
    </row>
    <row r="23" spans="1:5">
      <c r="A23" s="17">
        <v>32251</v>
      </c>
      <c r="B23" s="18" t="s">
        <v>8</v>
      </c>
      <c r="C23" s="19">
        <v>5000</v>
      </c>
      <c r="D23" s="19">
        <v>4468.38</v>
      </c>
      <c r="E23" s="52">
        <f t="shared" si="0"/>
        <v>89.367599999999996</v>
      </c>
    </row>
    <row r="24" spans="1:5">
      <c r="A24" s="17">
        <v>32311</v>
      </c>
      <c r="B24" s="18" t="s">
        <v>9</v>
      </c>
      <c r="C24" s="19">
        <v>18000</v>
      </c>
      <c r="D24" s="19">
        <v>6786.22</v>
      </c>
      <c r="E24" s="52">
        <f t="shared" si="0"/>
        <v>37.701222222222228</v>
      </c>
    </row>
    <row r="25" spans="1:5">
      <c r="A25" s="17">
        <v>32321</v>
      </c>
      <c r="B25" s="18" t="s">
        <v>42</v>
      </c>
      <c r="C25" s="19">
        <v>26107.49</v>
      </c>
      <c r="D25" s="19">
        <v>10163.41</v>
      </c>
      <c r="E25" s="52">
        <f t="shared" si="0"/>
        <v>38.92909659258703</v>
      </c>
    </row>
    <row r="26" spans="1:5">
      <c r="A26" s="17">
        <v>32341</v>
      </c>
      <c r="B26" s="18" t="s">
        <v>10</v>
      </c>
      <c r="C26" s="19">
        <v>35000</v>
      </c>
      <c r="D26" s="19">
        <v>25857.52</v>
      </c>
      <c r="E26" s="52">
        <f t="shared" si="0"/>
        <v>73.878628571428578</v>
      </c>
    </row>
    <row r="27" spans="1:5">
      <c r="A27" s="17">
        <v>32353</v>
      </c>
      <c r="B27" s="18" t="s">
        <v>81</v>
      </c>
      <c r="C27" s="19">
        <v>340000</v>
      </c>
      <c r="D27" s="19">
        <v>191860</v>
      </c>
      <c r="E27" s="52">
        <f t="shared" si="0"/>
        <v>56.429411764705883</v>
      </c>
    </row>
    <row r="28" spans="1:5">
      <c r="A28" s="17">
        <v>32359</v>
      </c>
      <c r="B28" s="18" t="s">
        <v>80</v>
      </c>
      <c r="C28" s="19">
        <v>10000</v>
      </c>
      <c r="D28" s="19">
        <v>9900</v>
      </c>
      <c r="E28" s="52">
        <f t="shared" si="0"/>
        <v>99</v>
      </c>
    </row>
    <row r="29" spans="1:5">
      <c r="A29" s="17">
        <v>32361</v>
      </c>
      <c r="B29" s="18" t="s">
        <v>12</v>
      </c>
      <c r="C29" s="19">
        <v>8000</v>
      </c>
      <c r="D29" s="19">
        <v>7356.25</v>
      </c>
      <c r="E29" s="52">
        <f t="shared" si="0"/>
        <v>91.953125</v>
      </c>
    </row>
    <row r="30" spans="1:5">
      <c r="A30" s="17">
        <v>32379</v>
      </c>
      <c r="B30" s="18" t="s">
        <v>13</v>
      </c>
      <c r="C30" s="19">
        <v>5000</v>
      </c>
      <c r="D30" s="19">
        <v>895.83</v>
      </c>
      <c r="E30" s="52">
        <f t="shared" si="0"/>
        <v>17.916600000000003</v>
      </c>
    </row>
    <row r="31" spans="1:5">
      <c r="A31" s="17">
        <v>32381</v>
      </c>
      <c r="B31" s="18" t="s">
        <v>16</v>
      </c>
      <c r="C31" s="19">
        <v>12500</v>
      </c>
      <c r="D31" s="19">
        <v>4270</v>
      </c>
      <c r="E31" s="52">
        <f t="shared" si="0"/>
        <v>34.160000000000004</v>
      </c>
    </row>
    <row r="32" spans="1:5">
      <c r="A32" s="17">
        <v>32399</v>
      </c>
      <c r="B32" s="18" t="s">
        <v>17</v>
      </c>
      <c r="C32" s="19">
        <v>2350</v>
      </c>
      <c r="D32" s="19">
        <v>2145.75</v>
      </c>
      <c r="E32" s="53">
        <f t="shared" si="0"/>
        <v>91.308510638297875</v>
      </c>
    </row>
    <row r="33" spans="1:5">
      <c r="A33" s="17">
        <v>32921</v>
      </c>
      <c r="B33" s="18" t="s">
        <v>18</v>
      </c>
      <c r="C33" s="19">
        <v>5000</v>
      </c>
      <c r="D33" s="19">
        <v>810.74</v>
      </c>
      <c r="E33" s="53">
        <f t="shared" si="0"/>
        <v>16.2148</v>
      </c>
    </row>
    <row r="34" spans="1:5">
      <c r="A34" s="17">
        <v>32941</v>
      </c>
      <c r="B34" s="18" t="s">
        <v>20</v>
      </c>
      <c r="C34" s="19">
        <v>2000</v>
      </c>
      <c r="D34" s="19">
        <v>500</v>
      </c>
      <c r="E34" s="53">
        <f t="shared" si="0"/>
        <v>25</v>
      </c>
    </row>
    <row r="35" spans="1:5">
      <c r="A35" s="17">
        <v>32999</v>
      </c>
      <c r="B35" s="18" t="s">
        <v>21</v>
      </c>
      <c r="C35" s="19">
        <v>1000</v>
      </c>
      <c r="D35" s="19">
        <v>886.38</v>
      </c>
      <c r="E35" s="53">
        <f t="shared" si="0"/>
        <v>88.637999999999991</v>
      </c>
    </row>
    <row r="36" spans="1:5">
      <c r="A36" s="17">
        <v>34312</v>
      </c>
      <c r="B36" s="18" t="s">
        <v>74</v>
      </c>
      <c r="C36" s="19">
        <v>500</v>
      </c>
      <c r="D36" s="19">
        <v>0</v>
      </c>
      <c r="E36" s="53">
        <f t="shared" si="0"/>
        <v>0</v>
      </c>
    </row>
    <row r="37" spans="1:5">
      <c r="A37" s="33" t="s">
        <v>40</v>
      </c>
      <c r="B37" s="34"/>
      <c r="C37" s="35">
        <f>SUM(C15:C36)</f>
        <v>734457.49</v>
      </c>
      <c r="D37" s="35">
        <f>SUM(D15:D36)</f>
        <v>414878.58</v>
      </c>
      <c r="E37" s="54">
        <f t="shared" si="0"/>
        <v>56.487759420902641</v>
      </c>
    </row>
    <row r="38" spans="1:5">
      <c r="A38" s="7"/>
      <c r="B38" s="8"/>
      <c r="C38" s="9"/>
      <c r="D38" s="9"/>
    </row>
    <row r="39" spans="1:5">
      <c r="A39" s="7"/>
      <c r="B39" s="8"/>
      <c r="C39" s="9"/>
      <c r="D39" s="9"/>
    </row>
    <row r="40" spans="1:5">
      <c r="A40" s="7"/>
      <c r="B40" s="8"/>
      <c r="C40" s="9"/>
      <c r="D40" s="9"/>
    </row>
    <row r="41" spans="1:5" ht="19.5">
      <c r="A41" s="29" t="s">
        <v>107</v>
      </c>
      <c r="B41" s="30" t="s">
        <v>108</v>
      </c>
      <c r="C41" s="31"/>
      <c r="D41" s="13"/>
    </row>
    <row r="42" spans="1:5" ht="15.75">
      <c r="A42" s="12" t="s">
        <v>109</v>
      </c>
      <c r="B42" s="10"/>
      <c r="C42" s="13"/>
      <c r="D42" s="13"/>
    </row>
    <row r="43" spans="1:5" ht="45">
      <c r="A43" s="3" t="s">
        <v>2</v>
      </c>
      <c r="B43" s="2" t="s">
        <v>0</v>
      </c>
      <c r="C43" s="4" t="s">
        <v>73</v>
      </c>
      <c r="D43" s="4" t="s">
        <v>72</v>
      </c>
      <c r="E43" s="63" t="s">
        <v>63</v>
      </c>
    </row>
    <row r="44" spans="1:5">
      <c r="A44" s="44"/>
      <c r="B44" s="45"/>
      <c r="C44" s="46">
        <v>1</v>
      </c>
      <c r="D44" s="46">
        <v>2</v>
      </c>
      <c r="E44" s="71">
        <v>3</v>
      </c>
    </row>
    <row r="45" spans="1:5">
      <c r="A45" s="17">
        <v>45111</v>
      </c>
      <c r="B45" s="48" t="s">
        <v>88</v>
      </c>
      <c r="C45" s="19">
        <v>155000</v>
      </c>
      <c r="D45" s="19">
        <v>155000</v>
      </c>
      <c r="E45" s="53">
        <f>D45/C45*100</f>
        <v>100</v>
      </c>
    </row>
    <row r="46" spans="1:5" s="47" customFormat="1">
      <c r="A46" s="33" t="s">
        <v>40</v>
      </c>
      <c r="B46" s="36"/>
      <c r="C46" s="35">
        <f>SUM(C45)</f>
        <v>155000</v>
      </c>
      <c r="D46" s="35">
        <f t="shared" ref="D46" si="1">SUM(D45)</f>
        <v>155000</v>
      </c>
      <c r="E46" s="54">
        <f t="shared" ref="E46" si="2">SUM(E45)</f>
        <v>100</v>
      </c>
    </row>
    <row r="47" spans="1:5" s="47" customFormat="1">
      <c r="A47" s="32"/>
      <c r="B47" s="39"/>
      <c r="C47" s="40"/>
      <c r="D47" s="40"/>
      <c r="E47" s="65"/>
    </row>
    <row r="48" spans="1:5" ht="15.75">
      <c r="A48" s="12" t="s">
        <v>110</v>
      </c>
      <c r="B48" s="10"/>
      <c r="C48" s="13"/>
      <c r="D48" s="13"/>
    </row>
    <row r="49" spans="1:5" ht="45">
      <c r="A49" s="3" t="s">
        <v>2</v>
      </c>
      <c r="B49" s="2" t="s">
        <v>0</v>
      </c>
      <c r="C49" s="4" t="s">
        <v>73</v>
      </c>
      <c r="D49" s="4" t="s">
        <v>72</v>
      </c>
      <c r="E49" s="63" t="s">
        <v>63</v>
      </c>
    </row>
    <row r="50" spans="1:5">
      <c r="A50" s="44"/>
      <c r="B50" s="45"/>
      <c r="C50" s="46">
        <v>1</v>
      </c>
      <c r="D50" s="46">
        <v>2</v>
      </c>
      <c r="E50" s="71">
        <v>3</v>
      </c>
    </row>
    <row r="51" spans="1:5">
      <c r="A51" s="17">
        <v>45111</v>
      </c>
      <c r="B51" s="48" t="s">
        <v>88</v>
      </c>
      <c r="C51" s="19">
        <v>3157.5</v>
      </c>
      <c r="D51" s="19">
        <v>3157.5</v>
      </c>
      <c r="E51" s="53">
        <f>D51/C51*100</f>
        <v>100</v>
      </c>
    </row>
    <row r="52" spans="1:5">
      <c r="A52" s="33" t="s">
        <v>40</v>
      </c>
      <c r="B52" s="36"/>
      <c r="C52" s="35">
        <f>SUM(C51)</f>
        <v>3157.5</v>
      </c>
      <c r="D52" s="35">
        <f t="shared" ref="D52" si="3">SUM(D51)</f>
        <v>3157.5</v>
      </c>
      <c r="E52" s="54">
        <f t="shared" ref="E52" si="4">SUM(E51)</f>
        <v>100</v>
      </c>
    </row>
    <row r="53" spans="1:5">
      <c r="A53" s="5"/>
      <c r="C53" s="13"/>
      <c r="D53" s="13"/>
    </row>
    <row r="54" spans="1:5">
      <c r="A54" s="5"/>
      <c r="C54" s="13"/>
      <c r="D54" s="13"/>
    </row>
    <row r="55" spans="1:5">
      <c r="A55" s="33" t="s">
        <v>41</v>
      </c>
      <c r="B55" s="18"/>
      <c r="C55" s="35">
        <f>C46+C52</f>
        <v>158157.5</v>
      </c>
      <c r="D55" s="35">
        <f>D46+D52</f>
        <v>158157.5</v>
      </c>
      <c r="E55" s="54">
        <f>D55/C55*100</f>
        <v>100</v>
      </c>
    </row>
    <row r="56" spans="1:5">
      <c r="A56" s="5"/>
      <c r="C56" s="13"/>
      <c r="D56" s="13"/>
    </row>
    <row r="57" spans="1:5">
      <c r="A57" s="5"/>
      <c r="C57" s="13"/>
      <c r="D57" s="13"/>
    </row>
    <row r="58" spans="1:5" ht="19.5">
      <c r="A58" s="29" t="s">
        <v>112</v>
      </c>
      <c r="B58" s="30" t="s">
        <v>113</v>
      </c>
      <c r="C58" s="31"/>
      <c r="D58" s="13"/>
    </row>
    <row r="59" spans="1:5" ht="15.75">
      <c r="A59" s="12" t="s">
        <v>109</v>
      </c>
      <c r="B59" s="10"/>
      <c r="C59" s="13"/>
      <c r="D59" s="13"/>
    </row>
    <row r="60" spans="1:5" ht="45">
      <c r="A60" s="3" t="s">
        <v>2</v>
      </c>
      <c r="B60" s="2" t="s">
        <v>0</v>
      </c>
      <c r="C60" s="4" t="s">
        <v>73</v>
      </c>
      <c r="D60" s="4" t="s">
        <v>72</v>
      </c>
      <c r="E60" s="63" t="s">
        <v>63</v>
      </c>
    </row>
    <row r="61" spans="1:5">
      <c r="A61" s="44"/>
      <c r="B61" s="45"/>
      <c r="C61" s="46">
        <v>1</v>
      </c>
      <c r="D61" s="46">
        <v>2</v>
      </c>
      <c r="E61" s="71">
        <v>3</v>
      </c>
    </row>
    <row r="62" spans="1:5" s="47" customFormat="1">
      <c r="A62" s="73">
        <v>32321</v>
      </c>
      <c r="B62" s="18" t="s">
        <v>42</v>
      </c>
      <c r="C62" s="60">
        <v>7712.5</v>
      </c>
      <c r="D62" s="60">
        <v>6212.5</v>
      </c>
      <c r="E62" s="67">
        <f>D62/C62*100</f>
        <v>80.551053484602917</v>
      </c>
    </row>
    <row r="63" spans="1:5">
      <c r="A63" s="73">
        <v>32379</v>
      </c>
      <c r="B63" s="15" t="s">
        <v>65</v>
      </c>
      <c r="C63" s="60">
        <v>8670</v>
      </c>
      <c r="D63" s="60">
        <v>0</v>
      </c>
      <c r="E63" s="67">
        <f t="shared" ref="E63:E64" si="5">D63/C63*100</f>
        <v>0</v>
      </c>
    </row>
    <row r="64" spans="1:5">
      <c r="A64" s="17">
        <v>42212</v>
      </c>
      <c r="B64" s="48" t="s">
        <v>22</v>
      </c>
      <c r="C64" s="19">
        <v>11297.55</v>
      </c>
      <c r="D64" s="19">
        <v>0</v>
      </c>
      <c r="E64" s="67">
        <f t="shared" si="5"/>
        <v>0</v>
      </c>
    </row>
    <row r="65" spans="1:5">
      <c r="A65" s="33" t="s">
        <v>40</v>
      </c>
      <c r="B65" s="36"/>
      <c r="C65" s="35">
        <f>SUM(C62:C64)</f>
        <v>27680.05</v>
      </c>
      <c r="D65" s="35">
        <f t="shared" ref="D65:E65" si="6">SUM(D62:D64)</f>
        <v>6212.5</v>
      </c>
      <c r="E65" s="54">
        <f t="shared" si="6"/>
        <v>80.551053484602917</v>
      </c>
    </row>
    <row r="66" spans="1:5">
      <c r="A66" s="32"/>
      <c r="B66" s="39"/>
      <c r="C66" s="40"/>
      <c r="D66" s="40"/>
      <c r="E66" s="65"/>
    </row>
    <row r="67" spans="1:5">
      <c r="A67" s="5"/>
      <c r="C67" s="13"/>
      <c r="D67" s="13"/>
    </row>
    <row r="68" spans="1:5">
      <c r="A68" s="5"/>
      <c r="C68" s="13"/>
      <c r="D68" s="13"/>
    </row>
    <row r="69" spans="1:5" ht="19.5">
      <c r="A69" s="29" t="s">
        <v>104</v>
      </c>
      <c r="B69" s="30" t="s">
        <v>46</v>
      </c>
      <c r="C69" s="31"/>
      <c r="D69" s="13"/>
    </row>
    <row r="70" spans="1:5" s="47" customFormat="1" ht="15.75">
      <c r="A70" s="12" t="s">
        <v>23</v>
      </c>
      <c r="B70" s="10"/>
      <c r="C70" s="13"/>
      <c r="D70" s="13"/>
      <c r="E70" s="6"/>
    </row>
    <row r="71" spans="1:5" ht="45">
      <c r="A71" s="3" t="s">
        <v>2</v>
      </c>
      <c r="B71" s="2" t="s">
        <v>0</v>
      </c>
      <c r="C71" s="4" t="s">
        <v>73</v>
      </c>
      <c r="D71" s="4" t="s">
        <v>72</v>
      </c>
      <c r="E71" s="63" t="s">
        <v>63</v>
      </c>
    </row>
    <row r="72" spans="1:5">
      <c r="A72" s="44"/>
      <c r="B72" s="45"/>
      <c r="C72" s="46">
        <v>1</v>
      </c>
      <c r="D72" s="46">
        <v>2</v>
      </c>
      <c r="E72" s="71">
        <v>3</v>
      </c>
    </row>
    <row r="73" spans="1:5">
      <c r="A73" s="17">
        <v>32999</v>
      </c>
      <c r="B73" s="48" t="s">
        <v>24</v>
      </c>
      <c r="C73" s="19">
        <v>11500</v>
      </c>
      <c r="D73" s="19">
        <v>3500</v>
      </c>
      <c r="E73" s="53">
        <f>D73/C73*100</f>
        <v>30.434782608695656</v>
      </c>
    </row>
    <row r="74" spans="1:5">
      <c r="A74" s="33" t="s">
        <v>40</v>
      </c>
      <c r="B74" s="36"/>
      <c r="C74" s="35">
        <f>SUM(C73)</f>
        <v>11500</v>
      </c>
      <c r="D74" s="35">
        <f t="shared" ref="D74:E74" si="7">SUM(D73)</f>
        <v>3500</v>
      </c>
      <c r="E74" s="54">
        <f t="shared" si="7"/>
        <v>30.434782608695656</v>
      </c>
    </row>
    <row r="75" spans="1:5">
      <c r="A75" s="32"/>
      <c r="B75" s="39"/>
      <c r="C75" s="40"/>
      <c r="D75" s="40"/>
      <c r="E75" s="65"/>
    </row>
    <row r="76" spans="1:5">
      <c r="A76" s="32"/>
      <c r="B76" s="39"/>
      <c r="C76" s="40"/>
      <c r="D76" s="40"/>
      <c r="E76" s="65"/>
    </row>
    <row r="77" spans="1:5" ht="19.5">
      <c r="A77" s="29" t="s">
        <v>114</v>
      </c>
      <c r="B77" s="30" t="s">
        <v>115</v>
      </c>
      <c r="C77" s="31"/>
      <c r="D77" s="13"/>
    </row>
    <row r="78" spans="1:5" ht="15.75">
      <c r="A78" s="12" t="s">
        <v>23</v>
      </c>
      <c r="B78" s="10"/>
      <c r="C78" s="13"/>
      <c r="D78" s="13"/>
    </row>
    <row r="79" spans="1:5" ht="45">
      <c r="A79" s="3" t="s">
        <v>2</v>
      </c>
      <c r="B79" s="2" t="s">
        <v>0</v>
      </c>
      <c r="C79" s="4" t="s">
        <v>73</v>
      </c>
      <c r="D79" s="4" t="s">
        <v>72</v>
      </c>
      <c r="E79" s="63" t="s">
        <v>63</v>
      </c>
    </row>
    <row r="80" spans="1:5">
      <c r="A80" s="44"/>
      <c r="B80" s="45"/>
      <c r="C80" s="46">
        <v>1</v>
      </c>
      <c r="D80" s="46">
        <v>2</v>
      </c>
      <c r="E80" s="71">
        <v>3</v>
      </c>
    </row>
    <row r="81" spans="1:5">
      <c r="A81" s="17">
        <v>42641</v>
      </c>
      <c r="B81" s="48" t="s">
        <v>116</v>
      </c>
      <c r="C81" s="19">
        <v>5000</v>
      </c>
      <c r="D81" s="19">
        <v>5000</v>
      </c>
      <c r="E81" s="53">
        <f>D81/C81*100</f>
        <v>100</v>
      </c>
    </row>
    <row r="82" spans="1:5">
      <c r="A82" s="33" t="s">
        <v>40</v>
      </c>
      <c r="B82" s="36"/>
      <c r="C82" s="35">
        <f>SUM(C81)</f>
        <v>5000</v>
      </c>
      <c r="D82" s="35">
        <f t="shared" ref="D82" si="8">SUM(D81)</f>
        <v>5000</v>
      </c>
      <c r="E82" s="54">
        <f t="shared" ref="E82" si="9">SUM(E81)</f>
        <v>100</v>
      </c>
    </row>
    <row r="83" spans="1:5">
      <c r="A83" s="32"/>
      <c r="B83" s="39"/>
      <c r="C83" s="40"/>
      <c r="D83" s="40"/>
      <c r="E83" s="65"/>
    </row>
    <row r="84" spans="1:5">
      <c r="A84" s="11"/>
      <c r="B84" s="10"/>
      <c r="C84" s="13"/>
      <c r="D84" s="13"/>
    </row>
    <row r="85" spans="1:5" ht="19.5">
      <c r="A85" s="29" t="s">
        <v>105</v>
      </c>
      <c r="B85" s="30" t="s">
        <v>25</v>
      </c>
      <c r="C85" s="13"/>
      <c r="D85" s="13"/>
    </row>
    <row r="86" spans="1:5" s="47" customFormat="1" ht="15.75">
      <c r="A86" s="12" t="s">
        <v>26</v>
      </c>
      <c r="B86" s="10"/>
      <c r="C86" s="13"/>
      <c r="D86" s="13"/>
      <c r="E86" s="6"/>
    </row>
    <row r="87" spans="1:5" ht="45">
      <c r="A87" s="3" t="s">
        <v>2</v>
      </c>
      <c r="B87" s="2" t="s">
        <v>0</v>
      </c>
      <c r="C87" s="4" t="s">
        <v>73</v>
      </c>
      <c r="D87" s="4" t="s">
        <v>72</v>
      </c>
      <c r="E87" s="63" t="s">
        <v>63</v>
      </c>
    </row>
    <row r="88" spans="1:5">
      <c r="A88" s="50"/>
      <c r="B88" s="51"/>
      <c r="C88" s="43">
        <v>1</v>
      </c>
      <c r="D88" s="43">
        <v>2</v>
      </c>
      <c r="E88" s="70">
        <v>3</v>
      </c>
    </row>
    <row r="89" spans="1:5">
      <c r="A89" s="17">
        <v>31219</v>
      </c>
      <c r="B89" s="18" t="s">
        <v>27</v>
      </c>
      <c r="C89" s="19">
        <v>3888</v>
      </c>
      <c r="D89" s="19">
        <v>0</v>
      </c>
      <c r="E89" s="53">
        <f>D89/C89*100</f>
        <v>0</v>
      </c>
    </row>
    <row r="90" spans="1:5">
      <c r="A90" s="17">
        <v>32379</v>
      </c>
      <c r="B90" s="18" t="s">
        <v>65</v>
      </c>
      <c r="C90" s="19">
        <v>1200.5899999999999</v>
      </c>
      <c r="D90" s="21">
        <v>0</v>
      </c>
      <c r="E90" s="53">
        <f t="shared" ref="E90:E92" si="10">D90/C90*100</f>
        <v>0</v>
      </c>
    </row>
    <row r="91" spans="1:5">
      <c r="A91" s="17">
        <v>42411</v>
      </c>
      <c r="B91" s="18" t="s">
        <v>44</v>
      </c>
      <c r="C91" s="19">
        <v>2000</v>
      </c>
      <c r="D91" s="19">
        <v>0</v>
      </c>
      <c r="E91" s="53">
        <f t="shared" si="10"/>
        <v>0</v>
      </c>
    </row>
    <row r="92" spans="1:5">
      <c r="A92" s="17">
        <v>32363</v>
      </c>
      <c r="B92" s="18" t="s">
        <v>82</v>
      </c>
      <c r="C92" s="19">
        <v>12100</v>
      </c>
      <c r="D92" s="19">
        <v>13120</v>
      </c>
      <c r="E92" s="53">
        <f t="shared" si="10"/>
        <v>108.4297520661157</v>
      </c>
    </row>
    <row r="93" spans="1:5">
      <c r="A93" s="33" t="s">
        <v>40</v>
      </c>
      <c r="B93" s="36"/>
      <c r="C93" s="35">
        <f>SUM(C89:C92)</f>
        <v>19188.59</v>
      </c>
      <c r="D93" s="35">
        <f t="shared" ref="D93" si="11">SUM(D89:D92)</f>
        <v>13120</v>
      </c>
      <c r="E93" s="53">
        <f t="shared" ref="E93" si="12">D93/C93*100</f>
        <v>68.373965987078776</v>
      </c>
    </row>
    <row r="94" spans="1:5">
      <c r="A94" s="37"/>
      <c r="B94" s="38"/>
      <c r="C94" s="26"/>
      <c r="D94" s="26"/>
    </row>
    <row r="95" spans="1:5" ht="15.75">
      <c r="A95" s="12" t="s">
        <v>28</v>
      </c>
      <c r="B95" s="10"/>
      <c r="C95" s="13"/>
      <c r="D95" s="13"/>
    </row>
    <row r="96" spans="1:5" ht="45">
      <c r="A96" s="3" t="s">
        <v>2</v>
      </c>
      <c r="B96" s="2" t="s">
        <v>0</v>
      </c>
      <c r="C96" s="4" t="s">
        <v>73</v>
      </c>
      <c r="D96" s="4" t="s">
        <v>72</v>
      </c>
      <c r="E96" s="63" t="s">
        <v>67</v>
      </c>
    </row>
    <row r="97" spans="1:5">
      <c r="A97" s="50"/>
      <c r="B97" s="51"/>
      <c r="C97" s="43">
        <v>1</v>
      </c>
      <c r="D97" s="43">
        <v>2</v>
      </c>
      <c r="E97" s="70">
        <v>3</v>
      </c>
    </row>
    <row r="98" spans="1:5" s="47" customFormat="1">
      <c r="A98" s="17">
        <v>32241</v>
      </c>
      <c r="B98" s="18" t="s">
        <v>15</v>
      </c>
      <c r="C98" s="19">
        <v>10000</v>
      </c>
      <c r="D98" s="19">
        <v>1497</v>
      </c>
      <c r="E98" s="53">
        <f t="shared" ref="E98:E106" si="13">D98/C98*100</f>
        <v>14.97</v>
      </c>
    </row>
    <row r="99" spans="1:5" s="47" customFormat="1">
      <c r="A99" s="17">
        <v>32251</v>
      </c>
      <c r="B99" s="18" t="s">
        <v>8</v>
      </c>
      <c r="C99" s="19">
        <v>5000</v>
      </c>
      <c r="D99" s="19">
        <v>0</v>
      </c>
      <c r="E99" s="53">
        <f t="shared" si="13"/>
        <v>0</v>
      </c>
    </row>
    <row r="100" spans="1:5">
      <c r="A100" s="17">
        <v>32321</v>
      </c>
      <c r="B100" s="18" t="s">
        <v>84</v>
      </c>
      <c r="C100" s="19">
        <v>10000</v>
      </c>
      <c r="D100" s="19">
        <v>0</v>
      </c>
      <c r="E100" s="53">
        <f t="shared" si="13"/>
        <v>0</v>
      </c>
    </row>
    <row r="101" spans="1:5">
      <c r="A101" s="17">
        <v>42219</v>
      </c>
      <c r="B101" s="18" t="s">
        <v>22</v>
      </c>
      <c r="C101" s="19">
        <v>10000</v>
      </c>
      <c r="D101" s="19">
        <v>0</v>
      </c>
      <c r="E101" s="53">
        <f t="shared" si="13"/>
        <v>0</v>
      </c>
    </row>
    <row r="102" spans="1:5">
      <c r="A102" s="17">
        <v>42411</v>
      </c>
      <c r="B102" s="18" t="s">
        <v>44</v>
      </c>
      <c r="C102" s="19">
        <v>6784.43</v>
      </c>
      <c r="D102" s="19">
        <v>6761.41</v>
      </c>
      <c r="E102" s="53">
        <f t="shared" si="13"/>
        <v>99.660693676550565</v>
      </c>
    </row>
    <row r="103" spans="1:5">
      <c r="A103" s="17">
        <v>45111</v>
      </c>
      <c r="B103" s="18" t="s">
        <v>88</v>
      </c>
      <c r="C103" s="19">
        <v>3157.5</v>
      </c>
      <c r="D103" s="19">
        <v>0</v>
      </c>
      <c r="E103" s="53">
        <f t="shared" si="13"/>
        <v>0</v>
      </c>
    </row>
    <row r="104" spans="1:5">
      <c r="A104" s="17">
        <v>32363</v>
      </c>
      <c r="B104" s="18" t="s">
        <v>82</v>
      </c>
      <c r="C104" s="19">
        <v>8200</v>
      </c>
      <c r="D104" s="19">
        <v>8200</v>
      </c>
      <c r="E104" s="53">
        <f t="shared" si="13"/>
        <v>100</v>
      </c>
    </row>
    <row r="105" spans="1:5">
      <c r="A105" s="17">
        <v>42231</v>
      </c>
      <c r="B105" s="18" t="s">
        <v>89</v>
      </c>
      <c r="C105" s="19">
        <v>10000</v>
      </c>
      <c r="D105" s="19">
        <v>0</v>
      </c>
      <c r="E105" s="53">
        <f t="shared" si="13"/>
        <v>0</v>
      </c>
    </row>
    <row r="106" spans="1:5">
      <c r="A106" s="33" t="s">
        <v>40</v>
      </c>
      <c r="B106" s="36"/>
      <c r="C106" s="35">
        <f>SUM(C98:C105)</f>
        <v>63141.93</v>
      </c>
      <c r="D106" s="35">
        <f>SUM(D98:D105)</f>
        <v>16458.41</v>
      </c>
      <c r="E106" s="54">
        <f t="shared" si="13"/>
        <v>26.065737933572823</v>
      </c>
    </row>
    <row r="107" spans="1:5">
      <c r="A107" s="11"/>
      <c r="B107" s="10"/>
      <c r="C107" s="13"/>
      <c r="D107" s="13"/>
    </row>
    <row r="108" spans="1:5" ht="15.75">
      <c r="A108" s="12" t="s">
        <v>29</v>
      </c>
      <c r="B108" s="10"/>
      <c r="C108" s="13"/>
      <c r="D108" s="13"/>
    </row>
    <row r="109" spans="1:5" ht="45">
      <c r="A109" s="3" t="s">
        <v>2</v>
      </c>
      <c r="B109" s="2" t="s">
        <v>0</v>
      </c>
      <c r="C109" s="4" t="s">
        <v>73</v>
      </c>
      <c r="D109" s="4" t="s">
        <v>72</v>
      </c>
      <c r="E109" s="63" t="s">
        <v>63</v>
      </c>
    </row>
    <row r="110" spans="1:5">
      <c r="A110" s="50"/>
      <c r="B110" s="51"/>
      <c r="C110" s="43">
        <v>1</v>
      </c>
      <c r="D110" s="43">
        <v>2</v>
      </c>
      <c r="E110" s="70">
        <v>3</v>
      </c>
    </row>
    <row r="111" spans="1:5">
      <c r="A111" s="17">
        <v>32211</v>
      </c>
      <c r="B111" s="18" t="s">
        <v>66</v>
      </c>
      <c r="C111" s="19">
        <v>20000</v>
      </c>
      <c r="D111" s="19">
        <v>1779.01</v>
      </c>
      <c r="E111" s="53">
        <f>D111/C111*100</f>
        <v>8.8950499999999995</v>
      </c>
    </row>
    <row r="112" spans="1:5" s="47" customFormat="1">
      <c r="A112" s="17">
        <v>32241</v>
      </c>
      <c r="B112" s="18" t="s">
        <v>15</v>
      </c>
      <c r="C112" s="19">
        <v>10000</v>
      </c>
      <c r="D112" s="19">
        <v>0</v>
      </c>
      <c r="E112" s="53">
        <f t="shared" ref="E112:E117" si="14">D112/C112*100</f>
        <v>0</v>
      </c>
    </row>
    <row r="113" spans="1:5">
      <c r="A113" s="17">
        <v>32251</v>
      </c>
      <c r="B113" s="18" t="s">
        <v>8</v>
      </c>
      <c r="C113" s="19">
        <v>10000</v>
      </c>
      <c r="D113" s="19">
        <v>1314</v>
      </c>
      <c r="E113" s="53">
        <f t="shared" si="14"/>
        <v>13.139999999999999</v>
      </c>
    </row>
    <row r="114" spans="1:5">
      <c r="A114" s="17">
        <v>32321</v>
      </c>
      <c r="B114" s="18" t="s">
        <v>83</v>
      </c>
      <c r="C114" s="19">
        <v>10000</v>
      </c>
      <c r="D114" s="19">
        <v>0</v>
      </c>
      <c r="E114" s="53">
        <f t="shared" si="14"/>
        <v>0</v>
      </c>
    </row>
    <row r="115" spans="1:5">
      <c r="A115" s="17">
        <v>32349</v>
      </c>
      <c r="B115" s="18" t="s">
        <v>10</v>
      </c>
      <c r="C115" s="19">
        <v>10000</v>
      </c>
      <c r="D115" s="19">
        <v>0</v>
      </c>
      <c r="E115" s="53">
        <f t="shared" si="14"/>
        <v>0</v>
      </c>
    </row>
    <row r="116" spans="1:5">
      <c r="A116" s="17">
        <v>32359</v>
      </c>
      <c r="B116" s="18" t="s">
        <v>11</v>
      </c>
      <c r="C116" s="19">
        <v>10000</v>
      </c>
      <c r="D116" s="19">
        <v>500</v>
      </c>
      <c r="E116" s="53">
        <f t="shared" si="14"/>
        <v>5</v>
      </c>
    </row>
    <row r="117" spans="1:5">
      <c r="A117" s="33" t="s">
        <v>40</v>
      </c>
      <c r="B117" s="36"/>
      <c r="C117" s="35">
        <f>SUM(C111:C116)</f>
        <v>70000</v>
      </c>
      <c r="D117" s="35">
        <f>SUM(D111:D116)</f>
        <v>3593.01</v>
      </c>
      <c r="E117" s="54">
        <f t="shared" si="14"/>
        <v>5.1328714285714288</v>
      </c>
    </row>
    <row r="118" spans="1:5">
      <c r="A118" s="10"/>
      <c r="B118" s="10"/>
      <c r="C118" s="13"/>
      <c r="D118" s="13"/>
    </row>
    <row r="119" spans="1:5">
      <c r="A119" s="24"/>
      <c r="B119" s="25"/>
      <c r="C119" s="26"/>
      <c r="D119" s="26"/>
    </row>
    <row r="120" spans="1:5" ht="15.75">
      <c r="A120" s="12" t="s">
        <v>38</v>
      </c>
      <c r="B120" s="10"/>
      <c r="C120" s="13"/>
      <c r="D120" s="13"/>
    </row>
    <row r="121" spans="1:5" ht="45">
      <c r="A121" s="3" t="s">
        <v>2</v>
      </c>
      <c r="B121" s="2" t="s">
        <v>0</v>
      </c>
      <c r="C121" s="4" t="s">
        <v>73</v>
      </c>
      <c r="D121" s="4" t="s">
        <v>72</v>
      </c>
      <c r="E121" s="63" t="s">
        <v>63</v>
      </c>
    </row>
    <row r="122" spans="1:5">
      <c r="A122" s="50"/>
      <c r="B122" s="51"/>
      <c r="C122" s="43">
        <v>1</v>
      </c>
      <c r="D122" s="43">
        <v>2</v>
      </c>
      <c r="E122" s="70">
        <v>3</v>
      </c>
    </row>
    <row r="123" spans="1:5">
      <c r="A123" s="17">
        <v>32321</v>
      </c>
      <c r="B123" s="18" t="s">
        <v>83</v>
      </c>
      <c r="C123" s="60">
        <v>1225</v>
      </c>
      <c r="D123" s="60">
        <v>0</v>
      </c>
      <c r="E123" s="67">
        <f>D123/C123*100</f>
        <v>0</v>
      </c>
    </row>
    <row r="124" spans="1:5">
      <c r="A124" s="17">
        <v>32999</v>
      </c>
      <c r="B124" s="20" t="s">
        <v>24</v>
      </c>
      <c r="C124" s="19">
        <v>5000</v>
      </c>
      <c r="D124" s="19">
        <v>3000</v>
      </c>
      <c r="E124" s="67">
        <f t="shared" ref="E124:E125" si="15">D124/C124*100</f>
        <v>60</v>
      </c>
    </row>
    <row r="125" spans="1:5">
      <c r="A125" s="33" t="s">
        <v>40</v>
      </c>
      <c r="B125" s="36"/>
      <c r="C125" s="35">
        <f>SUM(C123:C124)</f>
        <v>6225</v>
      </c>
      <c r="D125" s="35">
        <f>SUM(D123:D124)</f>
        <v>3000</v>
      </c>
      <c r="E125" s="63">
        <f t="shared" si="15"/>
        <v>48.192771084337352</v>
      </c>
    </row>
    <row r="126" spans="1:5">
      <c r="A126" s="32"/>
      <c r="B126" s="39"/>
      <c r="C126" s="40"/>
      <c r="D126" s="40"/>
      <c r="E126" s="69"/>
    </row>
    <row r="127" spans="1:5">
      <c r="A127" s="32"/>
      <c r="B127" s="39"/>
      <c r="C127" s="40"/>
      <c r="D127" s="40"/>
      <c r="E127" s="69"/>
    </row>
    <row r="128" spans="1:5" ht="15.75">
      <c r="A128" s="12" t="s">
        <v>86</v>
      </c>
      <c r="B128" s="10"/>
      <c r="C128" s="13"/>
      <c r="D128" s="13"/>
    </row>
    <row r="129" spans="1:5" ht="45">
      <c r="A129" s="3" t="s">
        <v>2</v>
      </c>
      <c r="B129" s="2" t="s">
        <v>0</v>
      </c>
      <c r="C129" s="4" t="s">
        <v>73</v>
      </c>
      <c r="D129" s="4" t="s">
        <v>72</v>
      </c>
      <c r="E129" s="63" t="s">
        <v>63</v>
      </c>
    </row>
    <row r="130" spans="1:5">
      <c r="A130" s="50"/>
      <c r="B130" s="51"/>
      <c r="C130" s="43">
        <v>1</v>
      </c>
      <c r="D130" s="43">
        <v>2</v>
      </c>
      <c r="E130" s="70">
        <v>3</v>
      </c>
    </row>
    <row r="131" spans="1:5">
      <c r="A131" s="17">
        <v>32211</v>
      </c>
      <c r="B131" s="18" t="s">
        <v>85</v>
      </c>
      <c r="C131" s="19">
        <v>20000</v>
      </c>
      <c r="D131" s="19">
        <v>0</v>
      </c>
      <c r="E131" s="53">
        <f>D131/C131*100</f>
        <v>0</v>
      </c>
    </row>
    <row r="132" spans="1:5">
      <c r="A132" s="17">
        <v>32321</v>
      </c>
      <c r="B132" s="18" t="s">
        <v>83</v>
      </c>
      <c r="C132" s="19">
        <v>40000</v>
      </c>
      <c r="D132" s="19">
        <v>0</v>
      </c>
      <c r="E132" s="53">
        <f t="shared" ref="E132:E137" si="16">D132/C132*100</f>
        <v>0</v>
      </c>
    </row>
    <row r="133" spans="1:5">
      <c r="A133" s="17">
        <v>32931</v>
      </c>
      <c r="B133" s="18" t="s">
        <v>19</v>
      </c>
      <c r="C133" s="19">
        <v>13000</v>
      </c>
      <c r="D133" s="19">
        <v>5000</v>
      </c>
      <c r="E133" s="53">
        <f t="shared" si="16"/>
        <v>38.461538461538467</v>
      </c>
    </row>
    <row r="134" spans="1:5" s="47" customFormat="1">
      <c r="A134" s="17">
        <v>37229</v>
      </c>
      <c r="B134" s="18" t="s">
        <v>90</v>
      </c>
      <c r="C134" s="19">
        <v>100000</v>
      </c>
      <c r="D134" s="19">
        <v>0</v>
      </c>
      <c r="E134" s="53"/>
    </row>
    <row r="135" spans="1:5">
      <c r="A135" s="17">
        <v>32999</v>
      </c>
      <c r="B135" s="20" t="s">
        <v>24</v>
      </c>
      <c r="C135" s="19">
        <v>22500</v>
      </c>
      <c r="D135" s="19">
        <v>0</v>
      </c>
      <c r="E135" s="53">
        <f t="shared" si="16"/>
        <v>0</v>
      </c>
    </row>
    <row r="136" spans="1:5">
      <c r="A136" s="17">
        <v>42411</v>
      </c>
      <c r="B136" s="18" t="s">
        <v>44</v>
      </c>
      <c r="C136" s="19">
        <v>5000</v>
      </c>
      <c r="D136" s="19">
        <v>0</v>
      </c>
      <c r="E136" s="53">
        <f t="shared" si="16"/>
        <v>0</v>
      </c>
    </row>
    <row r="137" spans="1:5">
      <c r="A137" s="33" t="s">
        <v>40</v>
      </c>
      <c r="B137" s="36"/>
      <c r="C137" s="35">
        <f>SUM(C131:C136)</f>
        <v>200500</v>
      </c>
      <c r="D137" s="35">
        <f>SUM(D131:D136)</f>
        <v>5000</v>
      </c>
      <c r="E137" s="54">
        <f t="shared" si="16"/>
        <v>2.4937655860349128</v>
      </c>
    </row>
    <row r="138" spans="1:5">
      <c r="A138" s="11"/>
      <c r="B138" s="10"/>
      <c r="C138" s="13"/>
      <c r="D138" s="13"/>
    </row>
    <row r="139" spans="1:5">
      <c r="A139" s="33" t="s">
        <v>41</v>
      </c>
      <c r="B139" s="49"/>
      <c r="C139" s="35">
        <f>C137+C125+C117+C106+C93</f>
        <v>359055.52</v>
      </c>
      <c r="D139" s="35">
        <f>D137+D125+D117+D106+D93</f>
        <v>41171.42</v>
      </c>
      <c r="E139" s="54">
        <f>D139/C139*100</f>
        <v>11.466588788274303</v>
      </c>
    </row>
    <row r="140" spans="1:5">
      <c r="A140" s="32"/>
      <c r="B140" s="72"/>
      <c r="C140" s="40"/>
      <c r="D140" s="40"/>
      <c r="E140" s="65"/>
    </row>
    <row r="141" spans="1:5">
      <c r="A141" s="32"/>
      <c r="B141" s="72"/>
      <c r="C141" s="40"/>
      <c r="D141" s="40"/>
      <c r="E141" s="65"/>
    </row>
    <row r="142" spans="1:5" ht="19.5">
      <c r="A142" s="29" t="s">
        <v>101</v>
      </c>
      <c r="B142" s="30" t="s">
        <v>102</v>
      </c>
      <c r="C142" s="13"/>
      <c r="D142" s="13"/>
    </row>
    <row r="143" spans="1:5" s="47" customFormat="1" ht="15.75">
      <c r="A143" s="12" t="s">
        <v>103</v>
      </c>
      <c r="B143" s="10"/>
      <c r="C143" s="13"/>
      <c r="D143" s="13"/>
      <c r="E143" s="6"/>
    </row>
    <row r="144" spans="1:5" ht="45">
      <c r="A144" s="3" t="s">
        <v>2</v>
      </c>
      <c r="B144" s="2" t="s">
        <v>0</v>
      </c>
      <c r="C144" s="4" t="s">
        <v>73</v>
      </c>
      <c r="D144" s="4" t="s">
        <v>72</v>
      </c>
      <c r="E144" s="63" t="s">
        <v>63</v>
      </c>
    </row>
    <row r="145" spans="1:5">
      <c r="A145" s="50"/>
      <c r="B145" s="51"/>
      <c r="C145" s="43">
        <v>1</v>
      </c>
      <c r="D145" s="43">
        <v>2</v>
      </c>
      <c r="E145" s="70">
        <v>3</v>
      </c>
    </row>
    <row r="146" spans="1:5">
      <c r="A146" s="17">
        <v>32221</v>
      </c>
      <c r="B146" s="18" t="s">
        <v>6</v>
      </c>
      <c r="C146" s="19">
        <v>6743.77</v>
      </c>
      <c r="D146" s="19">
        <v>6483.65</v>
      </c>
      <c r="E146" s="53">
        <f>D146/C146*100</f>
        <v>96.142810327161214</v>
      </c>
    </row>
    <row r="147" spans="1:5">
      <c r="A147" s="33" t="s">
        <v>41</v>
      </c>
      <c r="B147" s="36"/>
      <c r="C147" s="35">
        <f>SUM(C146)</f>
        <v>6743.77</v>
      </c>
      <c r="D147" s="35">
        <f>SUM(D146)</f>
        <v>6483.65</v>
      </c>
      <c r="E147" s="54">
        <f>D147/C147*100</f>
        <v>96.142810327161214</v>
      </c>
    </row>
    <row r="148" spans="1:5">
      <c r="A148" s="32"/>
      <c r="B148" s="39"/>
      <c r="C148" s="40"/>
      <c r="D148" s="40"/>
      <c r="E148" s="65"/>
    </row>
    <row r="149" spans="1:5">
      <c r="A149" s="32"/>
      <c r="B149" s="39"/>
      <c r="C149" s="40"/>
      <c r="D149" s="40"/>
      <c r="E149" s="65"/>
    </row>
    <row r="150" spans="1:5" ht="15.75">
      <c r="A150" s="12" t="s">
        <v>117</v>
      </c>
      <c r="B150" s="10"/>
      <c r="C150" s="13"/>
      <c r="D150" s="13"/>
    </row>
    <row r="151" spans="1:5" ht="45">
      <c r="A151" s="3" t="s">
        <v>2</v>
      </c>
      <c r="B151" s="2" t="s">
        <v>0</v>
      </c>
      <c r="C151" s="4" t="s">
        <v>73</v>
      </c>
      <c r="D151" s="4" t="s">
        <v>72</v>
      </c>
      <c r="E151" s="63" t="s">
        <v>63</v>
      </c>
    </row>
    <row r="152" spans="1:5">
      <c r="A152" s="50"/>
      <c r="B152" s="51"/>
      <c r="C152" s="43">
        <v>1</v>
      </c>
      <c r="D152" s="43">
        <v>2</v>
      </c>
      <c r="E152" s="70">
        <v>3</v>
      </c>
    </row>
    <row r="153" spans="1:5">
      <c r="A153" s="17">
        <v>32221</v>
      </c>
      <c r="B153" s="18" t="s">
        <v>6</v>
      </c>
      <c r="C153" s="19">
        <v>120000</v>
      </c>
      <c r="D153" s="19">
        <v>59376.51</v>
      </c>
      <c r="E153" s="53">
        <f>D153/C153*100</f>
        <v>49.480424999999997</v>
      </c>
    </row>
    <row r="154" spans="1:5">
      <c r="A154" s="33" t="s">
        <v>41</v>
      </c>
      <c r="B154" s="36"/>
      <c r="C154" s="35">
        <f>SUM(C153)</f>
        <v>120000</v>
      </c>
      <c r="D154" s="35">
        <f>SUM(D153)</f>
        <v>59376.51</v>
      </c>
      <c r="E154" s="54">
        <f>D154/C154*100</f>
        <v>49.480424999999997</v>
      </c>
    </row>
    <row r="155" spans="1:5">
      <c r="A155" s="32"/>
      <c r="B155" s="39"/>
      <c r="C155" s="40"/>
      <c r="D155" s="40"/>
      <c r="E155" s="65"/>
    </row>
    <row r="156" spans="1:5">
      <c r="A156" s="33" t="s">
        <v>41</v>
      </c>
      <c r="B156" s="18"/>
      <c r="C156" s="35">
        <f>C154+C147</f>
        <v>126743.77</v>
      </c>
      <c r="D156" s="35">
        <f>D154+D147</f>
        <v>65860.160000000003</v>
      </c>
      <c r="E156" s="54">
        <f>D156/C156*100</f>
        <v>51.963232591235055</v>
      </c>
    </row>
    <row r="157" spans="1:5">
      <c r="A157" s="32"/>
      <c r="B157" s="38"/>
      <c r="C157" s="40"/>
      <c r="D157" s="40"/>
      <c r="E157" s="65"/>
    </row>
    <row r="158" spans="1:5">
      <c r="A158" s="32"/>
      <c r="B158" s="72"/>
      <c r="C158" s="40"/>
      <c r="D158" s="40"/>
      <c r="E158" s="65"/>
    </row>
    <row r="159" spans="1:5" ht="19.5">
      <c r="A159" s="29" t="s">
        <v>98</v>
      </c>
      <c r="B159" s="30" t="s">
        <v>100</v>
      </c>
      <c r="C159" s="13"/>
      <c r="D159" s="13"/>
    </row>
    <row r="160" spans="1:5" ht="15.75">
      <c r="A160" s="12" t="s">
        <v>99</v>
      </c>
      <c r="B160" s="10"/>
      <c r="C160" s="13"/>
      <c r="D160" s="13"/>
    </row>
    <row r="161" spans="1:5" ht="45">
      <c r="A161" s="3" t="s">
        <v>2</v>
      </c>
      <c r="B161" s="2" t="s">
        <v>0</v>
      </c>
      <c r="C161" s="4" t="s">
        <v>73</v>
      </c>
      <c r="D161" s="4" t="s">
        <v>72</v>
      </c>
      <c r="E161" s="63" t="s">
        <v>63</v>
      </c>
    </row>
    <row r="162" spans="1:5">
      <c r="A162" s="50"/>
      <c r="B162" s="51"/>
      <c r="C162" s="43">
        <v>1</v>
      </c>
      <c r="D162" s="43">
        <v>2</v>
      </c>
      <c r="E162" s="70">
        <v>3</v>
      </c>
    </row>
    <row r="163" spans="1:5">
      <c r="A163" s="17">
        <v>37219</v>
      </c>
      <c r="B163" s="18" t="s">
        <v>118</v>
      </c>
      <c r="C163" s="19">
        <v>34636.04</v>
      </c>
      <c r="D163" s="19">
        <v>34636.04</v>
      </c>
      <c r="E163" s="53">
        <f>D163/C163*100</f>
        <v>100</v>
      </c>
    </row>
    <row r="164" spans="1:5">
      <c r="A164" s="33" t="s">
        <v>41</v>
      </c>
      <c r="B164" s="36"/>
      <c r="C164" s="35">
        <f>SUM(C163)</f>
        <v>34636.04</v>
      </c>
      <c r="D164" s="35">
        <f t="shared" ref="D164" si="17">SUM(D163)</f>
        <v>34636.04</v>
      </c>
      <c r="E164" s="54">
        <f>D164/C164*100</f>
        <v>100</v>
      </c>
    </row>
    <row r="165" spans="1:5">
      <c r="A165" s="32"/>
      <c r="B165" s="72"/>
      <c r="C165" s="40"/>
      <c r="D165" s="40"/>
      <c r="E165" s="65"/>
    </row>
    <row r="166" spans="1:5">
      <c r="A166" s="32"/>
      <c r="B166" s="72"/>
      <c r="C166" s="40"/>
      <c r="D166" s="40"/>
      <c r="E166" s="65"/>
    </row>
    <row r="167" spans="1:5" ht="19.5">
      <c r="A167" s="29" t="s">
        <v>95</v>
      </c>
      <c r="B167" s="30" t="s">
        <v>96</v>
      </c>
      <c r="C167" s="13"/>
      <c r="D167" s="13"/>
    </row>
    <row r="168" spans="1:5" ht="15.75">
      <c r="A168" s="12" t="s">
        <v>35</v>
      </c>
      <c r="B168" s="10"/>
      <c r="C168" s="13"/>
      <c r="D168" s="13"/>
    </row>
    <row r="169" spans="1:5" ht="45">
      <c r="A169" s="3" t="s">
        <v>2</v>
      </c>
      <c r="B169" s="2" t="s">
        <v>0</v>
      </c>
      <c r="C169" s="4" t="s">
        <v>73</v>
      </c>
      <c r="D169" s="4" t="s">
        <v>72</v>
      </c>
      <c r="E169" s="63" t="s">
        <v>63</v>
      </c>
    </row>
    <row r="170" spans="1:5">
      <c r="A170" s="50"/>
      <c r="B170" s="51"/>
      <c r="C170" s="43">
        <v>1</v>
      </c>
      <c r="D170" s="43">
        <v>2</v>
      </c>
      <c r="E170" s="70">
        <v>3</v>
      </c>
    </row>
    <row r="171" spans="1:5">
      <c r="A171" s="17">
        <v>32224</v>
      </c>
      <c r="B171" s="18" t="s">
        <v>97</v>
      </c>
      <c r="C171" s="19">
        <v>14029.08</v>
      </c>
      <c r="D171" s="19">
        <v>0</v>
      </c>
      <c r="E171" s="53">
        <f>D171/C171*100</f>
        <v>0</v>
      </c>
    </row>
    <row r="172" spans="1:5">
      <c r="A172" s="33" t="s">
        <v>41</v>
      </c>
      <c r="B172" s="36"/>
      <c r="C172" s="35">
        <f>SUM(C171)</f>
        <v>14029.08</v>
      </c>
      <c r="D172" s="35">
        <f t="shared" ref="D172" si="18">SUM(D171)</f>
        <v>0</v>
      </c>
      <c r="E172" s="54">
        <f>D172/C172*100</f>
        <v>0</v>
      </c>
    </row>
    <row r="173" spans="1:5">
      <c r="A173" s="32"/>
      <c r="B173" s="72"/>
      <c r="C173" s="40"/>
      <c r="D173" s="40"/>
      <c r="E173" s="65"/>
    </row>
    <row r="174" spans="1:5">
      <c r="A174" s="32"/>
      <c r="B174" s="72"/>
      <c r="C174" s="40"/>
      <c r="D174" s="40"/>
      <c r="E174" s="65"/>
    </row>
    <row r="175" spans="1:5" ht="15.75">
      <c r="A175" s="12" t="s">
        <v>26</v>
      </c>
      <c r="B175" s="10"/>
      <c r="C175" s="13"/>
      <c r="D175" s="13"/>
    </row>
    <row r="176" spans="1:5" ht="45">
      <c r="A176" s="3" t="s">
        <v>2</v>
      </c>
      <c r="B176" s="2" t="s">
        <v>0</v>
      </c>
      <c r="C176" s="4" t="s">
        <v>73</v>
      </c>
      <c r="D176" s="4" t="s">
        <v>72</v>
      </c>
      <c r="E176" s="63" t="s">
        <v>63</v>
      </c>
    </row>
    <row r="177" spans="1:5">
      <c r="A177" s="50"/>
      <c r="B177" s="51"/>
      <c r="C177" s="43">
        <v>1</v>
      </c>
      <c r="D177" s="43">
        <v>2</v>
      </c>
      <c r="E177" s="70">
        <v>3</v>
      </c>
    </row>
    <row r="178" spans="1:5">
      <c r="A178" s="17">
        <v>32224</v>
      </c>
      <c r="B178" s="18" t="s">
        <v>97</v>
      </c>
      <c r="C178" s="19">
        <v>2187.65</v>
      </c>
      <c r="D178" s="19">
        <v>1449.29</v>
      </c>
      <c r="E178" s="53">
        <f>D178/C178*100</f>
        <v>66.248714373871493</v>
      </c>
    </row>
    <row r="179" spans="1:5">
      <c r="A179" s="33" t="s">
        <v>41</v>
      </c>
      <c r="B179" s="36"/>
      <c r="C179" s="35">
        <v>2187.65</v>
      </c>
      <c r="D179" s="35">
        <v>1449.29</v>
      </c>
      <c r="E179" s="54">
        <f>D179/C179*100</f>
        <v>66.248714373871493</v>
      </c>
    </row>
    <row r="180" spans="1:5">
      <c r="A180" s="32"/>
      <c r="B180" s="39"/>
      <c r="C180" s="40"/>
      <c r="D180" s="40"/>
      <c r="E180" s="65"/>
    </row>
    <row r="181" spans="1:5">
      <c r="A181" s="32"/>
      <c r="B181" s="39"/>
      <c r="C181" s="40"/>
      <c r="D181" s="40"/>
      <c r="E181" s="65"/>
    </row>
    <row r="182" spans="1:5" ht="15.75">
      <c r="A182" s="12" t="s">
        <v>26</v>
      </c>
      <c r="B182" s="10"/>
      <c r="C182" s="13"/>
      <c r="D182" s="13"/>
    </row>
    <row r="183" spans="1:5" ht="45">
      <c r="A183" s="3" t="s">
        <v>2</v>
      </c>
      <c r="B183" s="2" t="s">
        <v>0</v>
      </c>
      <c r="C183" s="4" t="s">
        <v>73</v>
      </c>
      <c r="D183" s="4" t="s">
        <v>72</v>
      </c>
      <c r="E183" s="63" t="s">
        <v>63</v>
      </c>
    </row>
    <row r="184" spans="1:5">
      <c r="A184" s="50"/>
      <c r="B184" s="51"/>
      <c r="C184" s="43">
        <v>1</v>
      </c>
      <c r="D184" s="43">
        <v>2</v>
      </c>
      <c r="E184" s="70">
        <v>3</v>
      </c>
    </row>
    <row r="185" spans="1:5">
      <c r="A185" s="17">
        <v>32224</v>
      </c>
      <c r="B185" s="18" t="s">
        <v>97</v>
      </c>
      <c r="C185" s="19">
        <v>12760.2</v>
      </c>
      <c r="D185" s="19">
        <v>11460.1</v>
      </c>
      <c r="E185" s="53">
        <f>D185/C185*100</f>
        <v>89.81128822432251</v>
      </c>
    </row>
    <row r="186" spans="1:5">
      <c r="A186" s="33" t="s">
        <v>41</v>
      </c>
      <c r="B186" s="36"/>
      <c r="C186" s="35">
        <f>SUM(C185)</f>
        <v>12760.2</v>
      </c>
      <c r="D186" s="35">
        <f>SUM(D185)</f>
        <v>11460.1</v>
      </c>
      <c r="E186" s="54">
        <f>D186/C186*100</f>
        <v>89.81128822432251</v>
      </c>
    </row>
    <row r="187" spans="1:5">
      <c r="A187" s="32"/>
      <c r="B187" s="39"/>
      <c r="C187" s="40"/>
      <c r="D187" s="40"/>
      <c r="E187" s="65"/>
    </row>
    <row r="188" spans="1:5">
      <c r="A188" s="32"/>
      <c r="B188" s="39"/>
      <c r="C188" s="40"/>
      <c r="D188" s="40"/>
      <c r="E188" s="65"/>
    </row>
    <row r="189" spans="1:5" s="10" customFormat="1">
      <c r="A189" s="33" t="s">
        <v>41</v>
      </c>
      <c r="B189" s="18"/>
      <c r="C189" s="35">
        <f>C172+C179+C186</f>
        <v>28976.93</v>
      </c>
      <c r="D189" s="35">
        <f>D172+D179+D186</f>
        <v>12909.39</v>
      </c>
      <c r="E189" s="35">
        <f>D189/C189*100</f>
        <v>44.55057868449142</v>
      </c>
    </row>
    <row r="190" spans="1:5" s="10" customFormat="1">
      <c r="A190" s="32"/>
      <c r="B190" s="39"/>
      <c r="C190" s="40"/>
      <c r="D190" s="40"/>
      <c r="E190" s="65"/>
    </row>
    <row r="191" spans="1:5" s="10" customFormat="1">
      <c r="A191" s="32"/>
      <c r="B191" s="72"/>
      <c r="C191" s="40"/>
      <c r="D191" s="40"/>
      <c r="E191" s="65"/>
    </row>
    <row r="192" spans="1:5" s="10" customFormat="1" ht="19.5">
      <c r="A192" s="29" t="s">
        <v>93</v>
      </c>
      <c r="B192" s="30" t="s">
        <v>94</v>
      </c>
      <c r="C192" s="13"/>
      <c r="D192" s="13"/>
      <c r="E192" s="6"/>
    </row>
    <row r="193" spans="1:5" ht="15.75">
      <c r="A193" s="12" t="s">
        <v>26</v>
      </c>
      <c r="B193" s="10"/>
      <c r="C193" s="13"/>
      <c r="D193" s="13"/>
    </row>
    <row r="194" spans="1:5" ht="45">
      <c r="A194" s="3" t="s">
        <v>2</v>
      </c>
      <c r="B194" s="2" t="s">
        <v>0</v>
      </c>
      <c r="C194" s="4" t="s">
        <v>73</v>
      </c>
      <c r="D194" s="4" t="s">
        <v>72</v>
      </c>
      <c r="E194" s="63" t="s">
        <v>63</v>
      </c>
    </row>
    <row r="195" spans="1:5" ht="33" customHeight="1">
      <c r="A195" s="50"/>
      <c r="B195" s="51"/>
      <c r="C195" s="43">
        <v>1</v>
      </c>
      <c r="D195" s="43">
        <v>2</v>
      </c>
      <c r="E195" s="70">
        <v>3</v>
      </c>
    </row>
    <row r="196" spans="1:5">
      <c r="A196" s="17">
        <v>42411</v>
      </c>
      <c r="B196" s="18" t="s">
        <v>94</v>
      </c>
      <c r="C196" s="19">
        <v>100000</v>
      </c>
      <c r="D196" s="19">
        <v>254.53</v>
      </c>
      <c r="E196" s="53">
        <f>D196/C196*100</f>
        <v>0.25452999999999998</v>
      </c>
    </row>
    <row r="197" spans="1:5">
      <c r="A197" s="33" t="s">
        <v>41</v>
      </c>
      <c r="B197" s="36"/>
      <c r="C197" s="35">
        <f>SUM(C196:C196)</f>
        <v>100000</v>
      </c>
      <c r="D197" s="35">
        <f>SUM(D196:D196)</f>
        <v>254.53</v>
      </c>
      <c r="E197" s="54">
        <f>D197/C197*100</f>
        <v>0.25452999999999998</v>
      </c>
    </row>
    <row r="198" spans="1:5">
      <c r="A198" s="11"/>
      <c r="B198" s="10"/>
      <c r="C198" s="13"/>
      <c r="D198" s="13"/>
    </row>
    <row r="199" spans="1:5">
      <c r="A199" s="10"/>
      <c r="B199" s="10"/>
      <c r="C199" s="13"/>
      <c r="D199" s="13"/>
    </row>
    <row r="200" spans="1:5">
      <c r="A200" s="10"/>
      <c r="B200" s="10"/>
      <c r="C200" s="13"/>
      <c r="D200" s="13"/>
    </row>
    <row r="201" spans="1:5" ht="19.5">
      <c r="A201" s="29" t="s">
        <v>30</v>
      </c>
      <c r="B201" s="30" t="s">
        <v>31</v>
      </c>
      <c r="C201" s="13"/>
      <c r="D201" s="13"/>
    </row>
    <row r="202" spans="1:5" ht="15.75">
      <c r="A202" s="12" t="s">
        <v>23</v>
      </c>
      <c r="B202" s="10"/>
      <c r="C202" s="13"/>
      <c r="D202" s="13"/>
    </row>
    <row r="203" spans="1:5" ht="45">
      <c r="A203" s="3" t="s">
        <v>2</v>
      </c>
      <c r="B203" s="2" t="s">
        <v>0</v>
      </c>
      <c r="C203" s="4" t="s">
        <v>73</v>
      </c>
      <c r="D203" s="4" t="s">
        <v>72</v>
      </c>
      <c r="E203" s="63" t="s">
        <v>63</v>
      </c>
    </row>
    <row r="204" spans="1:5">
      <c r="A204" s="50"/>
      <c r="B204" s="51"/>
      <c r="C204" s="43">
        <v>1</v>
      </c>
      <c r="D204" s="43">
        <v>2</v>
      </c>
      <c r="E204" s="70">
        <v>3</v>
      </c>
    </row>
    <row r="205" spans="1:5">
      <c r="A205" s="17">
        <v>31111</v>
      </c>
      <c r="B205" s="18" t="s">
        <v>32</v>
      </c>
      <c r="C205" s="19">
        <v>17562.5</v>
      </c>
      <c r="D205" s="19">
        <v>0</v>
      </c>
      <c r="E205" s="53">
        <v>0</v>
      </c>
    </row>
    <row r="206" spans="1:5">
      <c r="A206" s="17">
        <v>31321</v>
      </c>
      <c r="B206" s="18" t="s">
        <v>91</v>
      </c>
      <c r="C206" s="19">
        <v>1907.82</v>
      </c>
      <c r="D206" s="19">
        <v>0</v>
      </c>
      <c r="E206" s="53">
        <v>0</v>
      </c>
    </row>
    <row r="207" spans="1:5">
      <c r="A207" s="17">
        <v>32121</v>
      </c>
      <c r="B207" s="18" t="s">
        <v>34</v>
      </c>
      <c r="C207" s="19">
        <v>1651.86</v>
      </c>
      <c r="D207" s="19">
        <v>0</v>
      </c>
      <c r="E207" s="53">
        <v>0</v>
      </c>
    </row>
    <row r="208" spans="1:5">
      <c r="A208" s="33" t="s">
        <v>41</v>
      </c>
      <c r="B208" s="36"/>
      <c r="C208" s="35">
        <f>SUM(C205:C207)</f>
        <v>21122.18</v>
      </c>
      <c r="D208" s="35">
        <f>SUM(D205:D207)</f>
        <v>0</v>
      </c>
      <c r="E208" s="54">
        <v>0</v>
      </c>
    </row>
    <row r="209" spans="1:5">
      <c r="A209" s="11"/>
      <c r="B209" s="10"/>
      <c r="C209" s="13"/>
      <c r="D209" s="13"/>
    </row>
    <row r="210" spans="1:5">
      <c r="A210" s="11"/>
      <c r="B210" s="10"/>
      <c r="C210" s="13"/>
      <c r="D210" s="13"/>
    </row>
    <row r="211" spans="1:5">
      <c r="A211" s="11"/>
      <c r="B211" s="10"/>
      <c r="C211" s="13"/>
      <c r="D211" s="13"/>
    </row>
    <row r="212" spans="1:5" ht="19.5">
      <c r="A212" s="29" t="s">
        <v>48</v>
      </c>
      <c r="B212" s="30" t="s">
        <v>49</v>
      </c>
      <c r="C212" s="31"/>
      <c r="D212" s="13"/>
    </row>
    <row r="213" spans="1:5" ht="15.75">
      <c r="A213" s="12" t="s">
        <v>47</v>
      </c>
      <c r="B213" s="10"/>
      <c r="C213" s="13"/>
      <c r="D213" s="13"/>
    </row>
    <row r="214" spans="1:5" ht="45">
      <c r="A214" s="3" t="s">
        <v>2</v>
      </c>
      <c r="B214" s="2" t="s">
        <v>0</v>
      </c>
      <c r="C214" s="4" t="s">
        <v>73</v>
      </c>
      <c r="D214" s="4" t="s">
        <v>72</v>
      </c>
      <c r="E214" s="63" t="s">
        <v>63</v>
      </c>
    </row>
    <row r="215" spans="1:5">
      <c r="A215" s="50"/>
      <c r="B215" s="51"/>
      <c r="C215" s="43">
        <v>1</v>
      </c>
      <c r="D215" s="43">
        <v>2</v>
      </c>
      <c r="E215" s="70">
        <v>3</v>
      </c>
    </row>
    <row r="216" spans="1:5">
      <c r="A216" s="17">
        <v>31111</v>
      </c>
      <c r="B216" s="18" t="s">
        <v>32</v>
      </c>
      <c r="C216" s="19">
        <v>63723.61</v>
      </c>
      <c r="D216" s="19">
        <v>61229.69</v>
      </c>
      <c r="E216" s="53">
        <f>D216/C216*100</f>
        <v>96.086348529218611</v>
      </c>
    </row>
    <row r="217" spans="1:5">
      <c r="A217" s="17">
        <v>31321</v>
      </c>
      <c r="B217" s="18" t="s">
        <v>33</v>
      </c>
      <c r="C217" s="19">
        <v>10102.94</v>
      </c>
      <c r="D217" s="19">
        <v>10102.94</v>
      </c>
      <c r="E217" s="53">
        <f>D217/C217*100</f>
        <v>100</v>
      </c>
    </row>
    <row r="218" spans="1:5">
      <c r="A218" s="33" t="s">
        <v>40</v>
      </c>
      <c r="B218" s="36"/>
      <c r="C218" s="35">
        <f>SUM(C216:C217)</f>
        <v>73826.55</v>
      </c>
      <c r="D218" s="35">
        <f>SUM(D216:D217)</f>
        <v>71332.63</v>
      </c>
      <c r="E218" s="53">
        <f>D218/C218*100</f>
        <v>96.621919891962989</v>
      </c>
    </row>
    <row r="219" spans="1:5">
      <c r="A219" s="11"/>
      <c r="B219" s="10"/>
      <c r="C219" s="13"/>
      <c r="D219" s="13"/>
    </row>
    <row r="220" spans="1:5" ht="15.75">
      <c r="A220" s="12" t="s">
        <v>23</v>
      </c>
      <c r="B220" s="10"/>
      <c r="C220" s="13"/>
      <c r="D220" s="13"/>
    </row>
    <row r="221" spans="1:5" ht="45">
      <c r="A221" s="3" t="s">
        <v>2</v>
      </c>
      <c r="B221" s="2" t="s">
        <v>0</v>
      </c>
      <c r="C221" s="4" t="s">
        <v>73</v>
      </c>
      <c r="D221" s="4" t="s">
        <v>72</v>
      </c>
      <c r="E221" s="63" t="s">
        <v>63</v>
      </c>
    </row>
    <row r="222" spans="1:5">
      <c r="A222" s="50"/>
      <c r="B222" s="51"/>
      <c r="C222" s="43">
        <v>1</v>
      </c>
      <c r="D222" s="43">
        <v>2</v>
      </c>
      <c r="E222" s="70">
        <v>3</v>
      </c>
    </row>
    <row r="223" spans="1:5">
      <c r="A223" s="17">
        <v>32121</v>
      </c>
      <c r="B223" s="18" t="s">
        <v>34</v>
      </c>
      <c r="C223" s="19">
        <v>8802.19</v>
      </c>
      <c r="D223" s="19">
        <v>8802.19</v>
      </c>
      <c r="E223" s="53">
        <f>D223/C223</f>
        <v>1</v>
      </c>
    </row>
    <row r="224" spans="1:5">
      <c r="A224" s="33" t="s">
        <v>40</v>
      </c>
      <c r="B224" s="36"/>
      <c r="C224" s="35">
        <f>SUM(C223:C223)</f>
        <v>8802.19</v>
      </c>
      <c r="D224" s="35">
        <f>SUM(D223:D223)</f>
        <v>8802.19</v>
      </c>
      <c r="E224" s="54">
        <v>100</v>
      </c>
    </row>
    <row r="225" spans="1:5">
      <c r="A225" s="32"/>
      <c r="B225" s="39"/>
      <c r="C225" s="40"/>
      <c r="D225" s="40"/>
      <c r="E225" s="65"/>
    </row>
    <row r="226" spans="1:5" ht="15.75">
      <c r="A226" s="12" t="s">
        <v>26</v>
      </c>
      <c r="B226" s="10"/>
      <c r="C226" s="13"/>
      <c r="D226" s="13"/>
    </row>
    <row r="227" spans="1:5" ht="45">
      <c r="A227" s="3" t="s">
        <v>2</v>
      </c>
      <c r="B227" s="2" t="s">
        <v>0</v>
      </c>
      <c r="C227" s="4" t="s">
        <v>73</v>
      </c>
      <c r="D227" s="4" t="s">
        <v>72</v>
      </c>
      <c r="E227" s="63" t="s">
        <v>63</v>
      </c>
    </row>
    <row r="228" spans="1:5">
      <c r="A228" s="50"/>
      <c r="B228" s="51"/>
      <c r="C228" s="43">
        <v>1</v>
      </c>
      <c r="D228" s="43">
        <v>2</v>
      </c>
      <c r="E228" s="70">
        <v>3</v>
      </c>
    </row>
    <row r="229" spans="1:5">
      <c r="A229" s="17">
        <v>31111</v>
      </c>
      <c r="B229" s="18" t="s">
        <v>32</v>
      </c>
      <c r="C229" s="19">
        <v>16500</v>
      </c>
      <c r="D229" s="19">
        <v>16500</v>
      </c>
      <c r="E229" s="53">
        <f>D229/C229*100</f>
        <v>100</v>
      </c>
    </row>
    <row r="230" spans="1:5">
      <c r="A230" s="17">
        <v>31321</v>
      </c>
      <c r="B230" s="18" t="s">
        <v>92</v>
      </c>
      <c r="C230" s="19">
        <v>2722.5</v>
      </c>
      <c r="D230" s="19">
        <v>2722.5</v>
      </c>
      <c r="E230" s="53">
        <f t="shared" ref="E230:E231" si="19">D230/C230*100</f>
        <v>100</v>
      </c>
    </row>
    <row r="231" spans="1:5">
      <c r="A231" s="33" t="s">
        <v>40</v>
      </c>
      <c r="B231" s="36"/>
      <c r="C231" s="35">
        <f>SUM(C229:C230)</f>
        <v>19222.5</v>
      </c>
      <c r="D231" s="35">
        <f>SUM(D229:D230)</f>
        <v>19222.5</v>
      </c>
      <c r="E231" s="53">
        <f t="shared" si="19"/>
        <v>100</v>
      </c>
    </row>
    <row r="232" spans="1:5">
      <c r="A232" s="32"/>
      <c r="B232" s="39"/>
      <c r="C232" s="40"/>
      <c r="D232" s="40"/>
      <c r="E232" s="65"/>
    </row>
    <row r="233" spans="1:5" ht="15.75">
      <c r="A233" s="12" t="s">
        <v>70</v>
      </c>
      <c r="B233" s="10"/>
      <c r="C233" s="13"/>
      <c r="D233" s="13"/>
    </row>
    <row r="234" spans="1:5" ht="45">
      <c r="A234" s="3" t="s">
        <v>2</v>
      </c>
      <c r="B234" s="2" t="s">
        <v>0</v>
      </c>
      <c r="C234" s="4" t="s">
        <v>73</v>
      </c>
      <c r="D234" s="4" t="s">
        <v>72</v>
      </c>
      <c r="E234" s="63" t="s">
        <v>63</v>
      </c>
    </row>
    <row r="235" spans="1:5">
      <c r="A235" s="50"/>
      <c r="B235" s="51"/>
      <c r="C235" s="43">
        <v>1</v>
      </c>
      <c r="D235" s="43">
        <v>2</v>
      </c>
      <c r="E235" s="64">
        <v>3</v>
      </c>
    </row>
    <row r="236" spans="1:5">
      <c r="A236" s="17">
        <v>31111</v>
      </c>
      <c r="B236" s="18" t="s">
        <v>32</v>
      </c>
      <c r="C236" s="19">
        <v>15750</v>
      </c>
      <c r="D236" s="19">
        <v>15750</v>
      </c>
      <c r="E236" s="53">
        <f>D236/C236*100</f>
        <v>100</v>
      </c>
    </row>
    <row r="237" spans="1:5">
      <c r="A237" s="17">
        <v>31321</v>
      </c>
      <c r="B237" s="18" t="s">
        <v>69</v>
      </c>
      <c r="C237" s="19">
        <v>2598.7600000000002</v>
      </c>
      <c r="D237" s="19">
        <v>2598.7600000000002</v>
      </c>
      <c r="E237" s="53">
        <f t="shared" ref="E237:E238" si="20">D237/C237*100</f>
        <v>100</v>
      </c>
    </row>
    <row r="238" spans="1:5">
      <c r="A238" s="33" t="s">
        <v>40</v>
      </c>
      <c r="B238" s="36"/>
      <c r="C238" s="35">
        <f>SUM(C236:C237)</f>
        <v>18348.760000000002</v>
      </c>
      <c r="D238" s="35">
        <f>SUM(D236:D237)</f>
        <v>18348.760000000002</v>
      </c>
      <c r="E238" s="53">
        <f t="shared" si="20"/>
        <v>100</v>
      </c>
    </row>
    <row r="239" spans="1:5">
      <c r="A239" s="32"/>
      <c r="B239" s="39"/>
      <c r="C239" s="40"/>
      <c r="D239" s="40"/>
      <c r="E239" s="66"/>
    </row>
    <row r="240" spans="1:5">
      <c r="A240" s="33" t="s">
        <v>41</v>
      </c>
      <c r="B240" s="18"/>
      <c r="C240" s="35">
        <f>SUM(C238,C231,C224,C218)</f>
        <v>120200</v>
      </c>
      <c r="D240" s="35">
        <f>SUM(D238,D231,D224,D218)</f>
        <v>117706.08000000002</v>
      </c>
      <c r="E240" s="54">
        <f>D240/C240*100</f>
        <v>97.925191347753753</v>
      </c>
    </row>
    <row r="241" spans="1:5">
      <c r="A241" s="32"/>
      <c r="B241" s="38"/>
      <c r="C241" s="40"/>
      <c r="D241" s="40"/>
      <c r="E241" s="65"/>
    </row>
    <row r="242" spans="1:5">
      <c r="A242" s="24"/>
      <c r="B242" s="38"/>
      <c r="C242" s="26"/>
      <c r="D242" s="26"/>
      <c r="E242" s="66"/>
    </row>
    <row r="243" spans="1:5">
      <c r="A243" s="11"/>
      <c r="B243" s="10"/>
      <c r="C243" s="13"/>
      <c r="D243" s="10"/>
    </row>
    <row r="244" spans="1:5" ht="19.5">
      <c r="A244" s="29" t="s">
        <v>111</v>
      </c>
      <c r="B244" s="30" t="s">
        <v>39</v>
      </c>
      <c r="C244" s="13"/>
      <c r="D244" s="13"/>
    </row>
    <row r="245" spans="1:5" ht="15.75">
      <c r="A245" s="12" t="s">
        <v>26</v>
      </c>
      <c r="B245" s="10"/>
      <c r="C245" s="13"/>
      <c r="D245" s="13"/>
    </row>
    <row r="246" spans="1:5" ht="45">
      <c r="A246" s="3" t="s">
        <v>2</v>
      </c>
      <c r="B246" s="2" t="s">
        <v>0</v>
      </c>
      <c r="C246" s="4" t="s">
        <v>73</v>
      </c>
      <c r="D246" s="4" t="s">
        <v>72</v>
      </c>
      <c r="E246" s="63" t="s">
        <v>68</v>
      </c>
    </row>
    <row r="247" spans="1:5">
      <c r="A247" s="44"/>
      <c r="B247" s="45"/>
      <c r="C247" s="46">
        <v>1</v>
      </c>
      <c r="D247" s="46">
        <v>2</v>
      </c>
      <c r="E247" s="71">
        <v>3</v>
      </c>
    </row>
    <row r="248" spans="1:5">
      <c r="A248" s="22">
        <v>311</v>
      </c>
      <c r="B248" s="23" t="s">
        <v>36</v>
      </c>
      <c r="C248" s="19">
        <v>4200000</v>
      </c>
      <c r="D248" s="19">
        <v>1851924.36</v>
      </c>
      <c r="E248" s="53">
        <f>D248/C248*100</f>
        <v>44.093437142857148</v>
      </c>
    </row>
    <row r="249" spans="1:5">
      <c r="A249" s="22">
        <v>312</v>
      </c>
      <c r="B249" s="23" t="s">
        <v>27</v>
      </c>
      <c r="C249" s="19">
        <v>200000</v>
      </c>
      <c r="D249" s="19">
        <v>7981.34</v>
      </c>
      <c r="E249" s="53">
        <f t="shared" ref="E249:E253" si="21">D249/C249*100</f>
        <v>3.9906700000000002</v>
      </c>
    </row>
    <row r="250" spans="1:5">
      <c r="A250" s="22">
        <v>313</v>
      </c>
      <c r="B250" s="23" t="s">
        <v>37</v>
      </c>
      <c r="C250" s="19">
        <v>650000</v>
      </c>
      <c r="D250" s="19">
        <v>305516.90999999997</v>
      </c>
      <c r="E250" s="53">
        <f t="shared" si="21"/>
        <v>47.002601538461533</v>
      </c>
    </row>
    <row r="251" spans="1:5">
      <c r="A251" s="22">
        <v>321</v>
      </c>
      <c r="B251" s="23" t="s">
        <v>87</v>
      </c>
      <c r="C251" s="19">
        <v>230000</v>
      </c>
      <c r="D251" s="19">
        <v>83037.289999999994</v>
      </c>
      <c r="E251" s="53">
        <f t="shared" si="21"/>
        <v>36.103169565217392</v>
      </c>
    </row>
    <row r="252" spans="1:5">
      <c r="A252" s="22">
        <v>3295</v>
      </c>
      <c r="B252" s="23" t="s">
        <v>43</v>
      </c>
      <c r="C252" s="19">
        <v>23500</v>
      </c>
      <c r="D252" s="19">
        <v>8350</v>
      </c>
      <c r="E252" s="53">
        <f t="shared" si="21"/>
        <v>35.531914893617021</v>
      </c>
    </row>
    <row r="253" spans="1:5">
      <c r="A253" s="33" t="s">
        <v>40</v>
      </c>
      <c r="B253" s="36"/>
      <c r="C253" s="35">
        <f>SUM(C248:C252)</f>
        <v>5303500</v>
      </c>
      <c r="D253" s="35">
        <f>SUM(D248:D252)</f>
        <v>2256809.9000000004</v>
      </c>
      <c r="E253" s="54">
        <f t="shared" si="21"/>
        <v>42.553217686433491</v>
      </c>
    </row>
    <row r="257" spans="1:5" ht="21" customHeight="1" thickBot="1">
      <c r="A257" s="10"/>
      <c r="B257" s="10"/>
      <c r="C257" s="56">
        <f>C253+C240+C208+C197+C189+C164+C156+C139+C82+C74+C65+C55+C37</f>
        <v>7031029.4799999995</v>
      </c>
      <c r="D257" s="56">
        <f>D253+D240+D208+D197+D189+D164+D156+D139+D82+D74+D65+D55+D37</f>
        <v>3117096.1000000006</v>
      </c>
      <c r="E257" s="57">
        <f>D257/C257*100</f>
        <v>44.333423844497958</v>
      </c>
    </row>
    <row r="258" spans="1:5" ht="33.75" customHeight="1" thickTop="1">
      <c r="A258" s="10"/>
      <c r="B258" s="10"/>
      <c r="C258" s="10"/>
      <c r="D258" s="10"/>
      <c r="E258" s="13"/>
    </row>
    <row r="259" spans="1:5">
      <c r="A259" s="10"/>
      <c r="B259" s="10"/>
      <c r="C259" s="10"/>
      <c r="D259" s="10"/>
      <c r="E259" s="13"/>
    </row>
    <row r="261" spans="1:5" ht="19.5">
      <c r="A261" s="80" t="s">
        <v>50</v>
      </c>
      <c r="B261" s="80"/>
      <c r="C261" s="80"/>
      <c r="D261" s="80"/>
      <c r="E261" s="80"/>
    </row>
    <row r="263" spans="1:5" ht="15.75">
      <c r="A263" s="12" t="s">
        <v>51</v>
      </c>
      <c r="B263" s="10"/>
      <c r="C263" s="13"/>
      <c r="D263" s="13"/>
    </row>
    <row r="264" spans="1:5" ht="45">
      <c r="A264" s="3" t="s">
        <v>2</v>
      </c>
      <c r="B264" s="2" t="s">
        <v>0</v>
      </c>
      <c r="C264" s="4" t="s">
        <v>73</v>
      </c>
      <c r="D264" s="4" t="s">
        <v>72</v>
      </c>
      <c r="E264" s="63" t="s">
        <v>68</v>
      </c>
    </row>
    <row r="265" spans="1:5">
      <c r="A265" s="50"/>
      <c r="B265" s="51"/>
      <c r="C265" s="43">
        <v>1</v>
      </c>
      <c r="D265" s="43">
        <v>2</v>
      </c>
      <c r="E265" s="70">
        <v>3</v>
      </c>
    </row>
    <row r="266" spans="1:5" ht="30">
      <c r="A266" s="59">
        <v>6711</v>
      </c>
      <c r="B266" s="48" t="s">
        <v>53</v>
      </c>
      <c r="C266" s="58">
        <v>762137.54</v>
      </c>
      <c r="D266" s="19">
        <v>421091.08</v>
      </c>
      <c r="E266" s="53">
        <f>D266/C266*100</f>
        <v>55.251323796489537</v>
      </c>
    </row>
    <row r="267" spans="1:5" ht="30">
      <c r="A267" s="59">
        <v>6712</v>
      </c>
      <c r="B267" s="48" t="s">
        <v>54</v>
      </c>
      <c r="C267" s="58">
        <v>155000</v>
      </c>
      <c r="D267" s="19">
        <v>155000</v>
      </c>
      <c r="E267" s="53">
        <f t="shared" ref="E267:E268" si="22">D267/C267*100</f>
        <v>100</v>
      </c>
    </row>
    <row r="268" spans="1:5">
      <c r="A268" s="33" t="s">
        <v>40</v>
      </c>
      <c r="B268" s="36"/>
      <c r="C268" s="35">
        <f>SUM(C266:C267)</f>
        <v>917137.54</v>
      </c>
      <c r="D268" s="35">
        <f>SUM(D266:D267)</f>
        <v>576091.08000000007</v>
      </c>
      <c r="E268" s="54">
        <f t="shared" si="22"/>
        <v>62.814033323725916</v>
      </c>
    </row>
    <row r="270" spans="1:5" ht="15.75">
      <c r="A270" s="12" t="s">
        <v>52</v>
      </c>
      <c r="B270" s="10"/>
      <c r="C270" s="13"/>
      <c r="D270" s="13"/>
    </row>
    <row r="271" spans="1:5" ht="45">
      <c r="A271" s="3" t="s">
        <v>2</v>
      </c>
      <c r="B271" s="2" t="s">
        <v>0</v>
      </c>
      <c r="C271" s="4" t="s">
        <v>73</v>
      </c>
      <c r="D271" s="4" t="s">
        <v>72</v>
      </c>
      <c r="E271" s="63" t="s">
        <v>68</v>
      </c>
    </row>
    <row r="272" spans="1:5">
      <c r="A272" s="50"/>
      <c r="B272" s="51"/>
      <c r="C272" s="43">
        <v>1</v>
      </c>
      <c r="D272" s="43">
        <v>2</v>
      </c>
      <c r="E272" s="70">
        <v>3</v>
      </c>
    </row>
    <row r="273" spans="1:5" ht="30">
      <c r="A273" s="59">
        <v>6711</v>
      </c>
      <c r="B273" s="48" t="s">
        <v>53</v>
      </c>
      <c r="C273" s="58">
        <v>146424.37</v>
      </c>
      <c r="D273" s="19">
        <v>17302.189999999999</v>
      </c>
      <c r="E273" s="53">
        <f>D273/C273*100</f>
        <v>11.81646880229022</v>
      </c>
    </row>
    <row r="274" spans="1:5">
      <c r="A274" s="33" t="s">
        <v>40</v>
      </c>
      <c r="B274" s="36"/>
      <c r="C274" s="35">
        <f>SUM(C273)</f>
        <v>146424.37</v>
      </c>
      <c r="D274" s="35">
        <f>SUM(D273)</f>
        <v>17302.189999999999</v>
      </c>
      <c r="E274" s="53">
        <f>D274/C274*100</f>
        <v>11.81646880229022</v>
      </c>
    </row>
    <row r="275" spans="1:5">
      <c r="A275" s="32"/>
      <c r="B275" s="39"/>
      <c r="C275" s="40"/>
      <c r="D275" s="40"/>
      <c r="E275" s="66"/>
    </row>
    <row r="276" spans="1:5" ht="15.75">
      <c r="A276" s="12" t="s">
        <v>122</v>
      </c>
      <c r="B276" s="10"/>
      <c r="C276" s="13"/>
      <c r="D276" s="13"/>
    </row>
    <row r="277" spans="1:5" ht="45">
      <c r="A277" s="3" t="s">
        <v>2</v>
      </c>
      <c r="B277" s="2" t="s">
        <v>0</v>
      </c>
      <c r="C277" s="4" t="s">
        <v>73</v>
      </c>
      <c r="D277" s="4" t="s">
        <v>72</v>
      </c>
      <c r="E277" s="63" t="s">
        <v>68</v>
      </c>
    </row>
    <row r="278" spans="1:5">
      <c r="A278" s="50"/>
      <c r="B278" s="51"/>
      <c r="C278" s="43">
        <v>1</v>
      </c>
      <c r="D278" s="43">
        <v>2</v>
      </c>
      <c r="E278" s="70">
        <v>3</v>
      </c>
    </row>
    <row r="279" spans="1:5" ht="30">
      <c r="A279" s="59">
        <v>6711</v>
      </c>
      <c r="B279" s="48" t="s">
        <v>53</v>
      </c>
      <c r="C279" s="58">
        <v>37793.54</v>
      </c>
      <c r="D279" s="19">
        <v>37793.54</v>
      </c>
      <c r="E279" s="53">
        <f>D279/C279*100</f>
        <v>100</v>
      </c>
    </row>
    <row r="280" spans="1:5">
      <c r="A280" s="33" t="s">
        <v>40</v>
      </c>
      <c r="B280" s="36"/>
      <c r="C280" s="35">
        <f>SUM(C279)</f>
        <v>37793.54</v>
      </c>
      <c r="D280" s="35">
        <f>SUM(D279)</f>
        <v>37793.54</v>
      </c>
      <c r="E280" s="53">
        <f>D280/C280*100</f>
        <v>100</v>
      </c>
    </row>
    <row r="281" spans="1:5">
      <c r="A281" s="32"/>
      <c r="B281" s="39"/>
      <c r="C281" s="40"/>
      <c r="D281" s="40"/>
      <c r="E281" s="66"/>
    </row>
    <row r="283" spans="1:5" ht="15.75">
      <c r="A283" s="12" t="s">
        <v>55</v>
      </c>
      <c r="B283" s="10"/>
      <c r="C283" s="13"/>
      <c r="D283" s="13"/>
    </row>
    <row r="284" spans="1:5" ht="45">
      <c r="A284" s="3" t="s">
        <v>2</v>
      </c>
      <c r="B284" s="2" t="s">
        <v>0</v>
      </c>
      <c r="C284" s="4" t="s">
        <v>73</v>
      </c>
      <c r="D284" s="4" t="s">
        <v>72</v>
      </c>
      <c r="E284" s="63" t="s">
        <v>68</v>
      </c>
    </row>
    <row r="285" spans="1:5">
      <c r="A285" s="50"/>
      <c r="B285" s="51"/>
      <c r="C285" s="43">
        <v>1</v>
      </c>
      <c r="D285" s="43">
        <v>2</v>
      </c>
      <c r="E285" s="70">
        <v>3</v>
      </c>
    </row>
    <row r="286" spans="1:5" ht="30">
      <c r="A286" s="59">
        <v>6711</v>
      </c>
      <c r="B286" s="48" t="s">
        <v>53</v>
      </c>
      <c r="C286" s="58">
        <v>86586.75</v>
      </c>
      <c r="D286" s="19">
        <v>82792.73</v>
      </c>
      <c r="E286" s="53">
        <f>D286/C286*100</f>
        <v>95.618244130886083</v>
      </c>
    </row>
    <row r="287" spans="1:5">
      <c r="A287" s="33" t="s">
        <v>40</v>
      </c>
      <c r="B287" s="36"/>
      <c r="C287" s="35">
        <f>SUM(C286)</f>
        <v>86586.75</v>
      </c>
      <c r="D287" s="35">
        <f>SUM(D286)</f>
        <v>82792.73</v>
      </c>
      <c r="E287" s="53">
        <f>D287/C287*100</f>
        <v>95.618244130886083</v>
      </c>
    </row>
    <row r="289" spans="1:5" ht="15.75">
      <c r="A289" s="12" t="s">
        <v>29</v>
      </c>
      <c r="B289" s="10"/>
      <c r="C289" s="13"/>
      <c r="D289" s="13"/>
    </row>
    <row r="290" spans="1:5" ht="45">
      <c r="A290" s="3" t="s">
        <v>2</v>
      </c>
      <c r="B290" s="2" t="s">
        <v>0</v>
      </c>
      <c r="C290" s="4" t="s">
        <v>73</v>
      </c>
      <c r="D290" s="4" t="s">
        <v>72</v>
      </c>
      <c r="E290" s="63" t="s">
        <v>68</v>
      </c>
    </row>
    <row r="291" spans="1:5">
      <c r="A291" s="50"/>
      <c r="B291" s="51"/>
      <c r="C291" s="43">
        <v>1</v>
      </c>
      <c r="D291" s="43">
        <v>2</v>
      </c>
      <c r="E291" s="70">
        <v>3</v>
      </c>
    </row>
    <row r="292" spans="1:5">
      <c r="A292" s="59">
        <v>6615</v>
      </c>
      <c r="B292" s="48" t="s">
        <v>56</v>
      </c>
      <c r="C292" s="58">
        <v>70000</v>
      </c>
      <c r="D292" s="19">
        <v>3593.01</v>
      </c>
      <c r="E292" s="53">
        <f>D292/C292*100</f>
        <v>5.1328714285714288</v>
      </c>
    </row>
    <row r="293" spans="1:5">
      <c r="A293" s="33" t="s">
        <v>40</v>
      </c>
      <c r="B293" s="36"/>
      <c r="C293" s="35">
        <f>SUM(C292)</f>
        <v>70000</v>
      </c>
      <c r="D293" s="35">
        <f>SUM(D292)</f>
        <v>3593.01</v>
      </c>
      <c r="E293" s="54">
        <f>D293/C293*100</f>
        <v>5.1328714285714288</v>
      </c>
    </row>
    <row r="295" spans="1:5" ht="15.75">
      <c r="A295" s="12" t="s">
        <v>38</v>
      </c>
      <c r="B295" s="10"/>
      <c r="C295" s="13"/>
      <c r="D295" s="13"/>
    </row>
    <row r="296" spans="1:5" ht="45">
      <c r="A296" s="3" t="s">
        <v>2</v>
      </c>
      <c r="B296" s="2" t="s">
        <v>0</v>
      </c>
      <c r="C296" s="4" t="s">
        <v>73</v>
      </c>
      <c r="D296" s="4" t="s">
        <v>72</v>
      </c>
      <c r="E296" s="63" t="s">
        <v>68</v>
      </c>
    </row>
    <row r="297" spans="1:5">
      <c r="A297" s="50"/>
      <c r="B297" s="51"/>
      <c r="C297" s="43">
        <v>1</v>
      </c>
      <c r="D297" s="43">
        <v>2</v>
      </c>
      <c r="E297" s="70">
        <v>3</v>
      </c>
    </row>
    <row r="298" spans="1:5">
      <c r="A298" s="59">
        <v>6526</v>
      </c>
      <c r="B298" s="48" t="s">
        <v>57</v>
      </c>
      <c r="C298" s="58">
        <v>126225</v>
      </c>
      <c r="D298" s="19">
        <v>62376.51</v>
      </c>
      <c r="E298" s="53">
        <f>D298/C298*100</f>
        <v>49.416922162804518</v>
      </c>
    </row>
    <row r="299" spans="1:5">
      <c r="A299" s="33" t="s">
        <v>40</v>
      </c>
      <c r="B299" s="36"/>
      <c r="C299" s="35">
        <f>SUM(C298)</f>
        <v>126225</v>
      </c>
      <c r="D299" s="35">
        <f>SUM(D298)</f>
        <v>62376.51</v>
      </c>
      <c r="E299" s="54">
        <f>D299/C299*100</f>
        <v>49.416922162804518</v>
      </c>
    </row>
    <row r="301" spans="1:5" ht="15.75">
      <c r="A301" s="12" t="s">
        <v>58</v>
      </c>
      <c r="B301" s="10"/>
      <c r="C301" s="13"/>
      <c r="D301" s="13"/>
    </row>
    <row r="302" spans="1:5" ht="45">
      <c r="A302" s="3" t="s">
        <v>2</v>
      </c>
      <c r="B302" s="2" t="s">
        <v>0</v>
      </c>
      <c r="C302" s="4" t="s">
        <v>73</v>
      </c>
      <c r="D302" s="4" t="s">
        <v>72</v>
      </c>
      <c r="E302" s="63" t="s">
        <v>68</v>
      </c>
    </row>
    <row r="303" spans="1:5">
      <c r="A303" s="50"/>
      <c r="B303" s="51"/>
      <c r="C303" s="43">
        <v>1</v>
      </c>
      <c r="D303" s="43">
        <v>2</v>
      </c>
      <c r="E303" s="70">
        <v>3</v>
      </c>
    </row>
    <row r="304" spans="1:5" ht="30">
      <c r="A304" s="59">
        <v>6361</v>
      </c>
      <c r="B304" s="48" t="s">
        <v>59</v>
      </c>
      <c r="C304" s="58">
        <v>140598.74</v>
      </c>
      <c r="D304" s="19">
        <v>34046.32</v>
      </c>
      <c r="E304" s="53">
        <f>D304/C304*100</f>
        <v>24.215238344241207</v>
      </c>
    </row>
    <row r="305" spans="1:5">
      <c r="A305" s="59">
        <v>6361</v>
      </c>
      <c r="B305" s="48" t="s">
        <v>119</v>
      </c>
      <c r="C305" s="58">
        <v>5303500</v>
      </c>
      <c r="D305" s="19">
        <v>2256809.9</v>
      </c>
      <c r="E305" s="53">
        <f t="shared" ref="E305:E306" si="23">D305/C305*100</f>
        <v>42.553217686433484</v>
      </c>
    </row>
    <row r="306" spans="1:5">
      <c r="A306" s="33" t="s">
        <v>40</v>
      </c>
      <c r="B306" s="36"/>
      <c r="C306" s="35">
        <f>SUM(C304:C305)</f>
        <v>5444098.7400000002</v>
      </c>
      <c r="D306" s="35">
        <f>SUM(D304:D305)</f>
        <v>2290856.2199999997</v>
      </c>
      <c r="E306" s="54">
        <f t="shared" si="23"/>
        <v>42.079622898243016</v>
      </c>
    </row>
    <row r="308" spans="1:5" ht="15.75">
      <c r="A308" s="12" t="s">
        <v>120</v>
      </c>
      <c r="B308" s="10"/>
      <c r="C308" s="13"/>
      <c r="D308" s="13"/>
    </row>
    <row r="309" spans="1:5" ht="45">
      <c r="A309" s="3" t="s">
        <v>2</v>
      </c>
      <c r="B309" s="2" t="s">
        <v>0</v>
      </c>
      <c r="C309" s="4" t="s">
        <v>73</v>
      </c>
      <c r="D309" s="4" t="s">
        <v>72</v>
      </c>
      <c r="E309" s="63" t="s">
        <v>68</v>
      </c>
    </row>
    <row r="310" spans="1:5">
      <c r="A310" s="50"/>
      <c r="B310" s="51"/>
      <c r="C310" s="43">
        <v>1</v>
      </c>
      <c r="D310" s="43">
        <v>2</v>
      </c>
      <c r="E310" s="70">
        <v>3</v>
      </c>
    </row>
    <row r="311" spans="1:5" ht="30">
      <c r="A311" s="59">
        <v>6361</v>
      </c>
      <c r="B311" s="48" t="s">
        <v>59</v>
      </c>
      <c r="C311" s="58">
        <v>100500</v>
      </c>
      <c r="D311" s="19">
        <v>5000</v>
      </c>
      <c r="E311" s="53">
        <f>D311/C311*100</f>
        <v>4.9751243781094532</v>
      </c>
    </row>
    <row r="312" spans="1:5">
      <c r="A312" s="33" t="s">
        <v>40</v>
      </c>
      <c r="B312" s="36"/>
      <c r="C312" s="35">
        <f>SUM(C311:C311)</f>
        <v>100500</v>
      </c>
      <c r="D312" s="35">
        <f>SUM(D311:D311)</f>
        <v>5000</v>
      </c>
      <c r="E312" s="54">
        <f>D312/C312*100</f>
        <v>4.9751243781094532</v>
      </c>
    </row>
    <row r="314" spans="1:5" ht="15.75">
      <c r="A314" s="12" t="s">
        <v>35</v>
      </c>
      <c r="B314" s="10"/>
      <c r="C314" s="13"/>
      <c r="D314" s="13"/>
    </row>
    <row r="315" spans="1:5" ht="45">
      <c r="A315" s="3" t="s">
        <v>2</v>
      </c>
      <c r="B315" s="2" t="s">
        <v>0</v>
      </c>
      <c r="C315" s="4" t="s">
        <v>73</v>
      </c>
      <c r="D315" s="4" t="s">
        <v>72</v>
      </c>
      <c r="E315" s="63" t="s">
        <v>68</v>
      </c>
    </row>
    <row r="316" spans="1:5">
      <c r="A316" s="50"/>
      <c r="B316" s="51"/>
      <c r="C316" s="43">
        <v>1</v>
      </c>
      <c r="D316" s="43">
        <v>2</v>
      </c>
      <c r="E316" s="70">
        <v>3</v>
      </c>
    </row>
    <row r="317" spans="1:5" ht="30">
      <c r="A317" s="59">
        <v>6393</v>
      </c>
      <c r="B317" s="48" t="s">
        <v>121</v>
      </c>
      <c r="C317" s="58">
        <v>32377.84</v>
      </c>
      <c r="D317" s="19">
        <v>18348.759999999998</v>
      </c>
      <c r="E317" s="53">
        <f>D317/C317*100</f>
        <v>56.670735293027576</v>
      </c>
    </row>
    <row r="318" spans="1:5">
      <c r="A318" s="33" t="s">
        <v>40</v>
      </c>
      <c r="B318" s="36"/>
      <c r="C318" s="35">
        <f>SUM(C317:C317)</f>
        <v>32377.84</v>
      </c>
      <c r="D318" s="35">
        <f>SUM(D317:D317)</f>
        <v>18348.759999999998</v>
      </c>
      <c r="E318" s="54">
        <f>D318/C318*100</f>
        <v>56.670735293027576</v>
      </c>
    </row>
    <row r="323" spans="1:5" ht="19.5">
      <c r="A323" s="80" t="s">
        <v>61</v>
      </c>
      <c r="B323" s="80"/>
      <c r="C323" s="80"/>
      <c r="D323" s="80"/>
      <c r="E323" s="80"/>
    </row>
    <row r="325" spans="1:5" ht="15.75">
      <c r="A325" s="12" t="s">
        <v>60</v>
      </c>
      <c r="B325" s="10"/>
      <c r="C325" s="13"/>
      <c r="D325" s="13"/>
    </row>
    <row r="326" spans="1:5" ht="45">
      <c r="A326" s="3" t="s">
        <v>2</v>
      </c>
      <c r="B326" s="2" t="s">
        <v>0</v>
      </c>
      <c r="C326" s="4" t="s">
        <v>73</v>
      </c>
      <c r="D326" s="4" t="s">
        <v>72</v>
      </c>
      <c r="E326" s="63" t="s">
        <v>68</v>
      </c>
    </row>
    <row r="327" spans="1:5">
      <c r="A327" s="50"/>
      <c r="B327" s="51"/>
      <c r="C327" s="43">
        <v>1</v>
      </c>
      <c r="D327" s="43">
        <v>2</v>
      </c>
      <c r="E327" s="70">
        <v>3</v>
      </c>
    </row>
    <row r="328" spans="1:5">
      <c r="A328" s="59">
        <v>9221</v>
      </c>
      <c r="B328" s="48" t="s">
        <v>62</v>
      </c>
      <c r="C328" s="58">
        <v>89815.55</v>
      </c>
      <c r="D328" s="19">
        <v>22942.06</v>
      </c>
      <c r="E328" s="53">
        <f>D328/C328*100</f>
        <v>25.543527818957855</v>
      </c>
    </row>
    <row r="329" spans="1:5">
      <c r="A329" s="33" t="s">
        <v>40</v>
      </c>
      <c r="B329" s="36"/>
      <c r="C329" s="35">
        <f>SUM(C328:C328)</f>
        <v>89815.55</v>
      </c>
      <c r="D329" s="35">
        <f>SUM(D328:D328)</f>
        <v>22942.06</v>
      </c>
      <c r="E329" s="53">
        <f>D329/C329*100</f>
        <v>25.543527818957855</v>
      </c>
    </row>
    <row r="331" spans="1:5">
      <c r="C331" s="6"/>
    </row>
    <row r="332" spans="1:5">
      <c r="D332" s="74" t="s">
        <v>126</v>
      </c>
      <c r="E332" s="75"/>
    </row>
    <row r="333" spans="1:5">
      <c r="D333" s="74"/>
      <c r="E333" s="75"/>
    </row>
    <row r="334" spans="1:5">
      <c r="D334" s="74" t="s">
        <v>127</v>
      </c>
      <c r="E334" s="75"/>
    </row>
    <row r="335" spans="1:5">
      <c r="C335" s="61"/>
      <c r="D335" s="76"/>
      <c r="E335" s="77"/>
    </row>
    <row r="336" spans="1:5">
      <c r="C336" s="61"/>
      <c r="D336" s="10"/>
      <c r="E336" s="13"/>
    </row>
    <row r="337" spans="3:5">
      <c r="C337" s="61"/>
      <c r="D337" s="10"/>
      <c r="E337" s="13"/>
    </row>
    <row r="338" spans="3:5">
      <c r="C338" s="61"/>
      <c r="D338" s="61"/>
      <c r="E338" s="68"/>
    </row>
  </sheetData>
  <mergeCells count="11">
    <mergeCell ref="A323:E323"/>
    <mergeCell ref="A261:E261"/>
    <mergeCell ref="A12:B12"/>
    <mergeCell ref="A7:B7"/>
    <mergeCell ref="A9:E9"/>
    <mergeCell ref="A10:E10"/>
    <mergeCell ref="A2:B2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2022-07-28T08:27:58Z</cp:lastPrinted>
  <dcterms:created xsi:type="dcterms:W3CDTF">2020-02-23T17:52:48Z</dcterms:created>
  <dcterms:modified xsi:type="dcterms:W3CDTF">2022-07-28T08:30:33Z</dcterms:modified>
</cp:coreProperties>
</file>